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T:\Corporate Communications\Digital\Trust Board Papers 2025\Sept 25 Board papers\For Upload\"/>
    </mc:Choice>
  </mc:AlternateContent>
  <xr:revisionPtr revIDLastSave="0" documentId="8_{8F23E130-088F-4861-A91F-5321B2B20379}" xr6:coauthVersionLast="47" xr6:coauthVersionMax="47" xr10:uidLastSave="{00000000-0000-0000-0000-000000000000}"/>
  <bookViews>
    <workbookView xWindow="-120" yWindow="-120" windowWidth="29040" windowHeight="15840" tabRatio="854" xr2:uid="{61C7CA7F-6FA4-49F3-960B-5D40CAF29C4A}"/>
  </bookViews>
  <sheets>
    <sheet name="Net Exp Table 1" sheetId="31965" r:id="rId1"/>
    <sheet name="B Sheet Table 2" sheetId="4" r:id="rId2"/>
    <sheet name="Pay Table 3" sheetId="31963" r:id="rId3"/>
    <sheet name="NonPay Table 4" sheetId="31964" r:id="rId4"/>
    <sheet name="Capital Table 5" sheetId="281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#REF!</definedName>
    <definedName name="\AA">#REF!</definedName>
    <definedName name="\AZ">#REF!</definedName>
    <definedName name="\B">#REF!</definedName>
    <definedName name="\BB">#REF!</definedName>
    <definedName name="\C">#REF!</definedName>
    <definedName name="\CC">#REF!</definedName>
    <definedName name="\D">#REF!</definedName>
    <definedName name="\DD">'Capital Table 5'!#REF!</definedName>
    <definedName name="\E">#REF!</definedName>
    <definedName name="\F">'B Sheet Table 2'!#REF!</definedName>
    <definedName name="\G">'Capital Table 5'!#REF!</definedName>
    <definedName name="\H">#REF!</definedName>
    <definedName name="\HH">#REF!</definedName>
    <definedName name="\HHH">#REF!</definedName>
    <definedName name="\I">#REF!</definedName>
    <definedName name="\II">#REF!</definedName>
    <definedName name="\III">#REF!</definedName>
    <definedName name="\J">#REF!</definedName>
    <definedName name="\JJ">#REF!</definedName>
    <definedName name="\K">#REF!</definedName>
    <definedName name="\KK">#REF!</definedName>
    <definedName name="\L">#REF!</definedName>
    <definedName name="\LL">#REF!</definedName>
    <definedName name="\M">#REF!</definedName>
    <definedName name="\N">#REF!</definedName>
    <definedName name="\NN">#REF!</definedName>
    <definedName name="\O">#REF!</definedName>
    <definedName name="\OO">#REF!</definedName>
    <definedName name="\P">#REF!</definedName>
    <definedName name="\PP">#REF!</definedName>
    <definedName name="\Q">#REF!</definedName>
    <definedName name="\QQ">#REF!</definedName>
    <definedName name="\R">#REF!</definedName>
    <definedName name="\RR">#REF!</definedName>
    <definedName name="\S">#REF!</definedName>
    <definedName name="\SS">#REF!</definedName>
    <definedName name="\T">#REF!</definedName>
    <definedName name="\U">#REF!</definedName>
    <definedName name="\V">#REF!</definedName>
    <definedName name="\VV">#REF!</definedName>
    <definedName name="\W">#REF!</definedName>
    <definedName name="\WW">#REF!</definedName>
    <definedName name="\X">#REF!</definedName>
    <definedName name="\XX">#REF!</definedName>
    <definedName name="\Y">#REF!</definedName>
    <definedName name="\YY">#REF!</definedName>
    <definedName name="\Z">#REF!</definedName>
    <definedName name="\ZZ">#REF!</definedName>
    <definedName name="_2A2">#REF!</definedName>
    <definedName name="_2A3">#REF!</definedName>
    <definedName name="_2A3I">#REF!</definedName>
    <definedName name="_3B">#REF!</definedName>
    <definedName name="_4">#REF!</definedName>
    <definedName name="_4A">#REF!</definedName>
    <definedName name="_5">#REF!</definedName>
    <definedName name="_5A">#REF!</definedName>
    <definedName name="_CAP1">'Capital Table 5'!#REF!</definedName>
    <definedName name="_CON1">#REF!</definedName>
    <definedName name="_GDS1">#REF!</definedName>
    <definedName name="_Key1" hidden="1">#REF!</definedName>
    <definedName name="_NCI1">#REF!</definedName>
    <definedName name="_Order1" hidden="1">255</definedName>
    <definedName name="_PAY1">#REF!</definedName>
    <definedName name="_Sort" hidden="1">#REF!</definedName>
    <definedName name="_TAB3">#REF!</definedName>
    <definedName name="actgds">#REF!</definedName>
    <definedName name="ADJ">#REF!</definedName>
    <definedName name="AZ">#REF!</definedName>
    <definedName name="BEST">#REF!</definedName>
    <definedName name="BSHEET">'B Sheet Table 2'!$B$1:$G$41</definedName>
    <definedName name="budgds">#REF!</definedName>
    <definedName name="CAP">'Capital Table 5'!$C$2:$E$8</definedName>
    <definedName name="CON">#REF!</definedName>
    <definedName name="CORP">#REF!</definedName>
    <definedName name="DETAIL">#REF!</definedName>
    <definedName name="DIRECTORATE">#REF!</definedName>
    <definedName name="DirectorateG">#REF!</definedName>
    <definedName name="EFL">#REF!</definedName>
    <definedName name="GDMTH">#REF!</definedName>
    <definedName name="GDS">#REF!</definedName>
    <definedName name="GDSDET">#REF!</definedName>
    <definedName name="GRAPH">#REF!</definedName>
    <definedName name="GRAPH1">#REF!</definedName>
    <definedName name="GVARMTH">#REF!</definedName>
    <definedName name="HOSPCOUN">#REF!</definedName>
    <definedName name="ME">#REF!</definedName>
    <definedName name="MISC">#REF!</definedName>
    <definedName name="NCI">#REF!</definedName>
    <definedName name="NRA">#REF!</definedName>
    <definedName name="PAY">#REF!</definedName>
    <definedName name="PAYA">#REF!</definedName>
    <definedName name="PAYDET">#REF!</definedName>
    <definedName name="payexp">#REF!</definedName>
    <definedName name="POLICY">#REF!</definedName>
    <definedName name="_xlnm.Print_Area" localSheetId="1">'B Sheet Table 2'!$B$8:$H$73</definedName>
    <definedName name="_xlnm.Print_Area" localSheetId="4">'Capital Table 5'!$B$1:$I$74</definedName>
    <definedName name="_xlnm.Print_Area" localSheetId="0">'Net Exp Table 1'!$B$1:$G$38</definedName>
    <definedName name="_xlnm.Print_Area" localSheetId="3">'NonPay Table 4'!$B$2:$E$23</definedName>
    <definedName name="_xlnm.Print_Area" localSheetId="2">'Pay Table 3'!$B$2:$E$21</definedName>
    <definedName name="RECON">#REF!</definedName>
    <definedName name="RECON1">#REF!</definedName>
    <definedName name="SUMMARY">#REF!</definedName>
    <definedName name="SUP">#REF!</definedName>
    <definedName name="SVARMTH">#REF!</definedName>
    <definedName name="SWMTH">#REF!</definedName>
    <definedName name="TAB3C">#REF!</definedName>
    <definedName name="TRUSTBRD">#REF!</definedName>
    <definedName name="VAR">#REF!</definedName>
    <definedName name="W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4" l="1"/>
  <c r="F65" i="4" s="1"/>
  <c r="F62" i="4"/>
  <c r="F60" i="4"/>
  <c r="F58" i="4"/>
  <c r="E64" i="4"/>
  <c r="E62" i="4"/>
  <c r="E60" i="4"/>
  <c r="E58" i="4"/>
  <c r="D64" i="4"/>
  <c r="D62" i="4"/>
  <c r="D60" i="4"/>
  <c r="D58" i="4"/>
  <c r="G68" i="2819"/>
  <c r="F68" i="2819"/>
  <c r="G67" i="2819"/>
  <c r="F67" i="2819"/>
  <c r="F69" i="2819" s="1"/>
  <c r="G66" i="2819"/>
  <c r="F66" i="2819"/>
  <c r="H50" i="2819"/>
  <c r="G50" i="2819"/>
  <c r="F50" i="2819"/>
  <c r="E50" i="2819"/>
  <c r="D50" i="2819"/>
  <c r="H49" i="2819"/>
  <c r="I49" i="2819" s="1"/>
  <c r="G49" i="2819"/>
  <c r="F49" i="2819"/>
  <c r="E49" i="2819"/>
  <c r="D49" i="2819"/>
  <c r="H48" i="2819"/>
  <c r="G48" i="2819"/>
  <c r="F48" i="2819"/>
  <c r="E48" i="2819"/>
  <c r="D48" i="2819"/>
  <c r="H47" i="2819"/>
  <c r="G47" i="2819"/>
  <c r="F47" i="2819"/>
  <c r="E47" i="2819"/>
  <c r="D47" i="2819"/>
  <c r="H46" i="2819"/>
  <c r="I46" i="2819" s="1"/>
  <c r="G46" i="2819"/>
  <c r="F46" i="2819"/>
  <c r="E46" i="2819"/>
  <c r="D46" i="2819"/>
  <c r="H45" i="2819"/>
  <c r="H52" i="2819"/>
  <c r="G45" i="2819"/>
  <c r="F45" i="2819"/>
  <c r="E45" i="2819"/>
  <c r="D45" i="2819"/>
  <c r="H44" i="2819"/>
  <c r="G44" i="2819"/>
  <c r="F44" i="2819"/>
  <c r="E44" i="2819"/>
  <c r="D44" i="2819"/>
  <c r="H43" i="2819"/>
  <c r="G43" i="2819"/>
  <c r="I43" i="2819" s="1"/>
  <c r="F43" i="2819"/>
  <c r="E43" i="2819"/>
  <c r="D43" i="2819"/>
  <c r="H42" i="2819"/>
  <c r="G42" i="2819"/>
  <c r="F42" i="2819"/>
  <c r="E42" i="2819"/>
  <c r="D42" i="2819"/>
  <c r="H41" i="2819"/>
  <c r="G41" i="2819"/>
  <c r="I41" i="2819"/>
  <c r="F41" i="2819"/>
  <c r="E41" i="2819"/>
  <c r="D41" i="2819"/>
  <c r="H40" i="2819"/>
  <c r="I40" i="2819"/>
  <c r="G40" i="2819"/>
  <c r="F40" i="2819"/>
  <c r="E40" i="2819"/>
  <c r="D40" i="2819"/>
  <c r="H39" i="2819"/>
  <c r="G39" i="2819"/>
  <c r="F39" i="2819"/>
  <c r="E39" i="2819"/>
  <c r="D39" i="2819"/>
  <c r="H38" i="2819"/>
  <c r="G38" i="2819"/>
  <c r="I38" i="2819" s="1"/>
  <c r="F38" i="2819"/>
  <c r="E38" i="2819"/>
  <c r="D38" i="2819"/>
  <c r="H37" i="2819"/>
  <c r="G37" i="2819"/>
  <c r="F37" i="2819"/>
  <c r="F52" i="2819"/>
  <c r="E37" i="2819"/>
  <c r="D37" i="2819"/>
  <c r="H33" i="2819"/>
  <c r="G33" i="2819"/>
  <c r="I33" i="2819" s="1"/>
  <c r="F33" i="2819"/>
  <c r="E33" i="2819"/>
  <c r="D33" i="2819"/>
  <c r="H32" i="2819"/>
  <c r="I32" i="2819" s="1"/>
  <c r="G32" i="2819"/>
  <c r="F32" i="2819"/>
  <c r="E32" i="2819"/>
  <c r="D32" i="2819"/>
  <c r="H31" i="2819"/>
  <c r="G31" i="2819"/>
  <c r="H30" i="2819"/>
  <c r="G30" i="2819"/>
  <c r="H29" i="2819"/>
  <c r="G29" i="2819"/>
  <c r="H28" i="2819"/>
  <c r="I28" i="2819" s="1"/>
  <c r="G28" i="2819"/>
  <c r="H27" i="2819"/>
  <c r="I27" i="2819" s="1"/>
  <c r="G27" i="2819"/>
  <c r="H26" i="2819"/>
  <c r="G26" i="2819"/>
  <c r="H25" i="2819"/>
  <c r="I25" i="2819" s="1"/>
  <c r="G25" i="2819"/>
  <c r="H24" i="2819"/>
  <c r="G24" i="2819"/>
  <c r="I24" i="2819"/>
  <c r="H23" i="2819"/>
  <c r="G23" i="2819"/>
  <c r="H22" i="2819"/>
  <c r="I22" i="2819" s="1"/>
  <c r="G22" i="2819"/>
  <c r="H21" i="2819"/>
  <c r="I21" i="2819"/>
  <c r="G21" i="2819"/>
  <c r="H20" i="2819"/>
  <c r="G20" i="2819"/>
  <c r="H19" i="2819"/>
  <c r="G19" i="2819"/>
  <c r="H18" i="2819"/>
  <c r="G18" i="2819"/>
  <c r="H17" i="2819"/>
  <c r="I17" i="2819" s="1"/>
  <c r="G17" i="2819"/>
  <c r="H16" i="2819"/>
  <c r="I16" i="2819" s="1"/>
  <c r="G16" i="2819"/>
  <c r="H15" i="2819"/>
  <c r="G15" i="2819"/>
  <c r="H14" i="2819"/>
  <c r="G14" i="2819"/>
  <c r="H13" i="2819"/>
  <c r="G13" i="2819"/>
  <c r="I13" i="2819" s="1"/>
  <c r="H12" i="2819"/>
  <c r="I12" i="2819" s="1"/>
  <c r="G12" i="2819"/>
  <c r="H11" i="2819"/>
  <c r="G11" i="2819"/>
  <c r="I11" i="2819"/>
  <c r="H10" i="2819"/>
  <c r="G10" i="2819"/>
  <c r="F31" i="2819"/>
  <c r="E31" i="2819"/>
  <c r="D31" i="2819"/>
  <c r="F30" i="2819"/>
  <c r="E30" i="2819"/>
  <c r="D30" i="2819"/>
  <c r="F29" i="2819"/>
  <c r="E29" i="2819"/>
  <c r="D29" i="2819"/>
  <c r="F28" i="2819"/>
  <c r="E28" i="2819"/>
  <c r="D28" i="2819"/>
  <c r="F27" i="2819"/>
  <c r="E27" i="2819"/>
  <c r="D27" i="2819"/>
  <c r="F26" i="2819"/>
  <c r="E26" i="2819"/>
  <c r="D26" i="2819"/>
  <c r="F25" i="2819"/>
  <c r="E25" i="2819"/>
  <c r="D25" i="2819"/>
  <c r="F24" i="2819"/>
  <c r="E24" i="2819"/>
  <c r="D24" i="2819"/>
  <c r="F23" i="2819"/>
  <c r="E23" i="2819"/>
  <c r="D23" i="2819"/>
  <c r="F22" i="2819"/>
  <c r="E22" i="2819"/>
  <c r="D22" i="2819"/>
  <c r="F21" i="2819"/>
  <c r="E21" i="2819"/>
  <c r="D21" i="2819"/>
  <c r="F20" i="2819"/>
  <c r="E20" i="2819"/>
  <c r="D20" i="2819"/>
  <c r="F19" i="2819"/>
  <c r="E19" i="2819"/>
  <c r="D19" i="2819"/>
  <c r="F18" i="2819"/>
  <c r="E18" i="2819"/>
  <c r="D18" i="2819"/>
  <c r="F17" i="2819"/>
  <c r="E17" i="2819"/>
  <c r="D17" i="2819"/>
  <c r="F16" i="2819"/>
  <c r="E16" i="2819"/>
  <c r="D16" i="2819"/>
  <c r="F15" i="2819"/>
  <c r="E15" i="2819"/>
  <c r="D15" i="2819"/>
  <c r="F14" i="2819"/>
  <c r="E14" i="2819"/>
  <c r="D14" i="2819"/>
  <c r="F13" i="2819"/>
  <c r="E13" i="2819"/>
  <c r="D13" i="2819"/>
  <c r="F12" i="2819"/>
  <c r="E12" i="2819"/>
  <c r="D12" i="2819"/>
  <c r="F11" i="2819"/>
  <c r="F35" i="2819" s="1"/>
  <c r="F53" i="2819" s="1"/>
  <c r="E11" i="2819"/>
  <c r="D11" i="2819"/>
  <c r="F10" i="2819"/>
  <c r="E10" i="2819"/>
  <c r="D10" i="2819"/>
  <c r="E20" i="31964"/>
  <c r="D20" i="31964"/>
  <c r="C20" i="31964"/>
  <c r="B20" i="31964"/>
  <c r="E19" i="31964"/>
  <c r="D19" i="31964"/>
  <c r="C19" i="31964"/>
  <c r="B19" i="31964"/>
  <c r="E18" i="31964"/>
  <c r="D18" i="31964"/>
  <c r="C18" i="31964"/>
  <c r="B18" i="31964"/>
  <c r="E17" i="31964"/>
  <c r="D17" i="31964"/>
  <c r="C17" i="31964"/>
  <c r="B17" i="31964"/>
  <c r="E16" i="31964"/>
  <c r="D16" i="31964"/>
  <c r="C16" i="31964"/>
  <c r="B16" i="31964"/>
  <c r="E15" i="31964"/>
  <c r="D15" i="31964"/>
  <c r="C15" i="31964"/>
  <c r="B15" i="31964"/>
  <c r="E14" i="31964"/>
  <c r="D14" i="31964"/>
  <c r="C14" i="31964"/>
  <c r="B14" i="31964"/>
  <c r="E13" i="31964"/>
  <c r="D13" i="31964"/>
  <c r="C13" i="31964"/>
  <c r="B13" i="31964"/>
  <c r="E12" i="31964"/>
  <c r="D12" i="31964"/>
  <c r="C12" i="31964"/>
  <c r="B12" i="31964"/>
  <c r="E11" i="31964"/>
  <c r="D11" i="31964"/>
  <c r="C11" i="31964"/>
  <c r="B11" i="31964"/>
  <c r="E19" i="31963"/>
  <c r="D19" i="31963"/>
  <c r="C19" i="31963"/>
  <c r="B19" i="31963"/>
  <c r="E18" i="31963"/>
  <c r="I18" i="31963"/>
  <c r="D18" i="31963"/>
  <c r="C18" i="31963"/>
  <c r="B18" i="31963"/>
  <c r="E17" i="31963"/>
  <c r="D17" i="31963"/>
  <c r="C17" i="31963"/>
  <c r="B17" i="31963"/>
  <c r="E16" i="31963"/>
  <c r="D16" i="31963"/>
  <c r="C16" i="31963"/>
  <c r="B16" i="31963"/>
  <c r="E15" i="31963"/>
  <c r="D15" i="31963"/>
  <c r="C15" i="31963"/>
  <c r="B15" i="31963"/>
  <c r="E14" i="31963"/>
  <c r="D14" i="31963"/>
  <c r="C14" i="31963"/>
  <c r="B14" i="31963"/>
  <c r="E13" i="31963"/>
  <c r="D13" i="31963"/>
  <c r="C13" i="31963"/>
  <c r="G13" i="31963" s="1"/>
  <c r="B13" i="31963"/>
  <c r="E12" i="31963"/>
  <c r="I12" i="31963"/>
  <c r="I21" i="31963" s="1"/>
  <c r="D12" i="31963"/>
  <c r="C12" i="31963"/>
  <c r="B12" i="31963"/>
  <c r="E11" i="31963"/>
  <c r="D11" i="31963"/>
  <c r="C11" i="31963"/>
  <c r="B11" i="31963"/>
  <c r="E10" i="31963"/>
  <c r="D10" i="31963"/>
  <c r="D21" i="31963" s="1"/>
  <c r="C10" i="31963"/>
  <c r="B10" i="31963"/>
  <c r="G50" i="4"/>
  <c r="F50" i="4"/>
  <c r="E50" i="4"/>
  <c r="D50" i="4"/>
  <c r="G49" i="4"/>
  <c r="F49" i="4"/>
  <c r="E49" i="4"/>
  <c r="D49" i="4"/>
  <c r="G48" i="4"/>
  <c r="F48" i="4"/>
  <c r="F51" i="4" s="1"/>
  <c r="E48" i="4"/>
  <c r="D48" i="4"/>
  <c r="G47" i="4"/>
  <c r="G51" i="4" s="1"/>
  <c r="F47" i="4"/>
  <c r="E47" i="4"/>
  <c r="D47" i="4"/>
  <c r="D51" i="4"/>
  <c r="G41" i="4"/>
  <c r="F41" i="4"/>
  <c r="E41" i="4"/>
  <c r="D41" i="4"/>
  <c r="G40" i="4"/>
  <c r="F40" i="4"/>
  <c r="E40" i="4"/>
  <c r="D40" i="4"/>
  <c r="G39" i="4"/>
  <c r="F39" i="4"/>
  <c r="E39" i="4"/>
  <c r="D39" i="4"/>
  <c r="G33" i="4"/>
  <c r="F33" i="4"/>
  <c r="E33" i="4"/>
  <c r="D33" i="4"/>
  <c r="G30" i="4"/>
  <c r="F30" i="4"/>
  <c r="E30" i="4"/>
  <c r="D30" i="4"/>
  <c r="G29" i="4"/>
  <c r="F29" i="4"/>
  <c r="E29" i="4"/>
  <c r="D29" i="4"/>
  <c r="G28" i="4"/>
  <c r="F28" i="4"/>
  <c r="E28" i="4"/>
  <c r="D28" i="4"/>
  <c r="D31" i="4" s="1"/>
  <c r="D35" i="4" s="1"/>
  <c r="G27" i="4"/>
  <c r="G31" i="4" s="1"/>
  <c r="G35" i="4" s="1"/>
  <c r="F27" i="4"/>
  <c r="E27" i="4"/>
  <c r="E31" i="4" s="1"/>
  <c r="E35" i="4" s="1"/>
  <c r="D27" i="4"/>
  <c r="G26" i="4"/>
  <c r="F26" i="4"/>
  <c r="E26" i="4"/>
  <c r="D26" i="4"/>
  <c r="G21" i="4"/>
  <c r="F21" i="4"/>
  <c r="E21" i="4"/>
  <c r="D21" i="4"/>
  <c r="G20" i="4"/>
  <c r="F20" i="4"/>
  <c r="E20" i="4"/>
  <c r="D20" i="4"/>
  <c r="G18" i="4"/>
  <c r="F18" i="4"/>
  <c r="E18" i="4"/>
  <c r="D18" i="4"/>
  <c r="G17" i="4"/>
  <c r="F17" i="4"/>
  <c r="E17" i="4"/>
  <c r="D17" i="4"/>
  <c r="G16" i="4"/>
  <c r="F16" i="4"/>
  <c r="E16" i="4"/>
  <c r="D16" i="4"/>
  <c r="G15" i="4"/>
  <c r="G19" i="4" s="1"/>
  <c r="G22" i="4" s="1"/>
  <c r="G37" i="4" s="1"/>
  <c r="G43" i="4" s="1"/>
  <c r="F15" i="4"/>
  <c r="E15" i="4"/>
  <c r="D15" i="4"/>
  <c r="G14" i="4"/>
  <c r="F14" i="4"/>
  <c r="F19" i="4" s="1"/>
  <c r="F22" i="4" s="1"/>
  <c r="F37" i="4" s="1"/>
  <c r="F43" i="4" s="1"/>
  <c r="E14" i="4"/>
  <c r="E19" i="4" s="1"/>
  <c r="E22" i="4" s="1"/>
  <c r="D14" i="4"/>
  <c r="B3" i="31965"/>
  <c r="E4" i="4" s="1"/>
  <c r="G33" i="31965"/>
  <c r="F33" i="31965"/>
  <c r="E33" i="31965"/>
  <c r="G32" i="31965"/>
  <c r="F32" i="31965"/>
  <c r="E32" i="31965"/>
  <c r="H32" i="31965" s="1"/>
  <c r="J32" i="31965" s="1"/>
  <c r="G31" i="31965"/>
  <c r="F31" i="31965"/>
  <c r="E31" i="31965"/>
  <c r="E36" i="31965" s="1"/>
  <c r="G30" i="31965"/>
  <c r="F30" i="31965"/>
  <c r="E30" i="31965"/>
  <c r="G21" i="31965"/>
  <c r="F21" i="31965"/>
  <c r="I21" i="31965" s="1"/>
  <c r="E21" i="31965"/>
  <c r="H21" i="31965" s="1"/>
  <c r="H22" i="31965" s="1"/>
  <c r="G20" i="31965"/>
  <c r="F20" i="31965"/>
  <c r="I20" i="31965"/>
  <c r="E20" i="31965"/>
  <c r="H20" i="31965"/>
  <c r="J20" i="31965" s="1"/>
  <c r="G19" i="31965"/>
  <c r="F19" i="31965"/>
  <c r="I19" i="31965" s="1"/>
  <c r="J19" i="31965" s="1"/>
  <c r="E19" i="31965"/>
  <c r="H19" i="31965" s="1"/>
  <c r="G18" i="31965"/>
  <c r="F18" i="31965"/>
  <c r="E18" i="31965"/>
  <c r="G12" i="31965"/>
  <c r="G14" i="31965" s="1"/>
  <c r="F12" i="31965"/>
  <c r="E12" i="31965"/>
  <c r="H12" i="31965" s="1"/>
  <c r="G11" i="31965"/>
  <c r="F11" i="31965"/>
  <c r="F14" i="31965" s="1"/>
  <c r="E11" i="31965"/>
  <c r="G8" i="31965"/>
  <c r="F8" i="31965"/>
  <c r="E8" i="31965"/>
  <c r="G7" i="31965"/>
  <c r="F7" i="31965"/>
  <c r="F9" i="31965" s="1"/>
  <c r="F16" i="31965" s="1"/>
  <c r="F28" i="31965" s="1"/>
  <c r="E7" i="31965"/>
  <c r="G6" i="31965"/>
  <c r="G9" i="31965" s="1"/>
  <c r="G16" i="31965" s="1"/>
  <c r="G28" i="31965" s="1"/>
  <c r="F6" i="31965"/>
  <c r="I6" i="31965"/>
  <c r="E6" i="31965"/>
  <c r="H6" i="31965" s="1"/>
  <c r="J6" i="31965" s="1"/>
  <c r="H8" i="2819"/>
  <c r="G8" i="2819"/>
  <c r="F8" i="2819"/>
  <c r="G8" i="4"/>
  <c r="F8" i="4"/>
  <c r="E8" i="4"/>
  <c r="D8" i="4"/>
  <c r="H19" i="31963"/>
  <c r="H18" i="31963"/>
  <c r="G18" i="31963"/>
  <c r="J18" i="31963" s="1"/>
  <c r="I17" i="31963"/>
  <c r="H17" i="31963"/>
  <c r="G17" i="31963"/>
  <c r="J17" i="31963"/>
  <c r="I13" i="31963"/>
  <c r="H13" i="31963"/>
  <c r="H12" i="31963"/>
  <c r="I20" i="31963"/>
  <c r="I29" i="2819"/>
  <c r="G20" i="31963"/>
  <c r="J20" i="31963" s="1"/>
  <c r="H20" i="31963"/>
  <c r="I48" i="2819"/>
  <c r="I47" i="2819"/>
  <c r="I44" i="2819"/>
  <c r="I42" i="2819"/>
  <c r="I18" i="2819"/>
  <c r="G22" i="31965"/>
  <c r="C64" i="4"/>
  <c r="C62" i="4"/>
  <c r="C60" i="4"/>
  <c r="C58" i="4"/>
  <c r="C50" i="4"/>
  <c r="C49" i="4"/>
  <c r="C48" i="4"/>
  <c r="C47" i="4"/>
  <c r="C41" i="4"/>
  <c r="C39" i="4"/>
  <c r="C33" i="4"/>
  <c r="C30" i="4"/>
  <c r="C29" i="4"/>
  <c r="C28" i="4"/>
  <c r="C27" i="4"/>
  <c r="C26" i="4"/>
  <c r="C21" i="4"/>
  <c r="C20" i="4"/>
  <c r="C18" i="4"/>
  <c r="C17" i="4"/>
  <c r="C16" i="4"/>
  <c r="C15" i="4"/>
  <c r="C14" i="4"/>
  <c r="C33" i="31965"/>
  <c r="C31" i="31965"/>
  <c r="C21" i="31965"/>
  <c r="C20" i="31965"/>
  <c r="C19" i="31965"/>
  <c r="C18" i="31965"/>
  <c r="C12" i="31965"/>
  <c r="C11" i="31965"/>
  <c r="C8" i="31965"/>
  <c r="C7" i="31965"/>
  <c r="C6" i="31965"/>
  <c r="D4" i="2819"/>
  <c r="B7" i="31964"/>
  <c r="B22" i="31964"/>
  <c r="C22" i="31964"/>
  <c r="D22" i="31964"/>
  <c r="E22" i="31964"/>
  <c r="E23" i="31964" s="1"/>
  <c r="E2" i="31963"/>
  <c r="B6" i="31963"/>
  <c r="C4" i="4"/>
  <c r="B14" i="4"/>
  <c r="B15" i="4"/>
  <c r="B16" i="4"/>
  <c r="B17" i="4"/>
  <c r="B18" i="4"/>
  <c r="B20" i="4"/>
  <c r="B21" i="4"/>
  <c r="B26" i="4"/>
  <c r="B27" i="4"/>
  <c r="B28" i="4"/>
  <c r="B29" i="4"/>
  <c r="B30" i="4"/>
  <c r="B33" i="4"/>
  <c r="B39" i="4"/>
  <c r="B41" i="4"/>
  <c r="B47" i="4"/>
  <c r="B48" i="4"/>
  <c r="B49" i="4"/>
  <c r="B50" i="4"/>
  <c r="D69" i="4"/>
  <c r="D71" i="4"/>
  <c r="D72" i="4"/>
  <c r="C13" i="31965"/>
  <c r="E13" i="31965"/>
  <c r="F13" i="31965"/>
  <c r="G13" i="31965"/>
  <c r="B17" i="31965"/>
  <c r="B23" i="31965"/>
  <c r="C24" i="31965"/>
  <c r="E24" i="31965"/>
  <c r="E27" i="31965" s="1"/>
  <c r="F24" i="31965"/>
  <c r="F27" i="31965" s="1"/>
  <c r="G24" i="31965"/>
  <c r="G27" i="31965" s="1"/>
  <c r="C25" i="31965"/>
  <c r="E25" i="31965"/>
  <c r="F25" i="31965"/>
  <c r="G25" i="31965"/>
  <c r="C26" i="31965"/>
  <c r="E26" i="31965"/>
  <c r="F26" i="31965"/>
  <c r="G26" i="31965"/>
  <c r="C30" i="31965"/>
  <c r="C32" i="31965"/>
  <c r="C34" i="31965"/>
  <c r="E34" i="31965"/>
  <c r="H34" i="31965"/>
  <c r="F34" i="31965"/>
  <c r="I34" i="31965" s="1"/>
  <c r="J34" i="31965" s="1"/>
  <c r="G34" i="31965"/>
  <c r="C35" i="31965"/>
  <c r="E35" i="31965"/>
  <c r="F35" i="31965"/>
  <c r="G35" i="31965"/>
  <c r="G36" i="31965" s="1"/>
  <c r="H35" i="31965"/>
  <c r="I35" i="31965"/>
  <c r="J35" i="31965" s="1"/>
  <c r="I36" i="2819"/>
  <c r="G10" i="31963"/>
  <c r="J10" i="31963" s="1"/>
  <c r="I10" i="31963"/>
  <c r="I11" i="31963"/>
  <c r="H33" i="31965"/>
  <c r="I32" i="31965"/>
  <c r="I12" i="31965"/>
  <c r="I33" i="31965"/>
  <c r="I30" i="31965"/>
  <c r="J30" i="31965" s="1"/>
  <c r="H11" i="31963"/>
  <c r="G12" i="31963"/>
  <c r="J12" i="31963" s="1"/>
  <c r="H8" i="31965"/>
  <c r="H9" i="31965" s="1"/>
  <c r="G19" i="31963"/>
  <c r="I26" i="2819"/>
  <c r="I31" i="2819"/>
  <c r="H7" i="31965"/>
  <c r="H30" i="31965"/>
  <c r="I19" i="31963"/>
  <c r="J19" i="31963" s="1"/>
  <c r="I8" i="31965"/>
  <c r="J8" i="31965"/>
  <c r="I14" i="2819"/>
  <c r="I45" i="2819"/>
  <c r="I50" i="2819"/>
  <c r="C21" i="31963"/>
  <c r="I19" i="2819"/>
  <c r="C23" i="31964"/>
  <c r="E51" i="4"/>
  <c r="D23" i="31964"/>
  <c r="D19" i="4"/>
  <c r="D22" i="4"/>
  <c r="D37" i="4" s="1"/>
  <c r="D43" i="4" s="1"/>
  <c r="F31" i="4"/>
  <c r="F35" i="4"/>
  <c r="J33" i="31965"/>
  <c r="G69" i="2819"/>
  <c r="H10" i="31963"/>
  <c r="H21" i="31963" s="1"/>
  <c r="I15" i="2819"/>
  <c r="I20" i="2819"/>
  <c r="I23" i="2819"/>
  <c r="I39" i="2819"/>
  <c r="I30" i="2819"/>
  <c r="H11" i="31965"/>
  <c r="G11" i="31963"/>
  <c r="J11" i="31963"/>
  <c r="I10" i="2819"/>
  <c r="I35" i="2819" s="1"/>
  <c r="H35" i="2819"/>
  <c r="H53" i="2819" s="1"/>
  <c r="I31" i="31965"/>
  <c r="I11" i="31965"/>
  <c r="I14" i="31965" s="1"/>
  <c r="G52" i="2819"/>
  <c r="I37" i="2819"/>
  <c r="E9" i="31965"/>
  <c r="E21" i="31963"/>
  <c r="F22" i="31965"/>
  <c r="E22" i="31965"/>
  <c r="H14" i="31965" l="1"/>
  <c r="J13" i="31963"/>
  <c r="G21" i="31963"/>
  <c r="I22" i="31965"/>
  <c r="J21" i="31965"/>
  <c r="J22" i="31965" s="1"/>
  <c r="E16" i="31965"/>
  <c r="E28" i="31965" s="1"/>
  <c r="E38" i="31965" s="1"/>
  <c r="J21" i="31963"/>
  <c r="E37" i="4"/>
  <c r="E43" i="4" s="1"/>
  <c r="I53" i="2819"/>
  <c r="I9" i="31965"/>
  <c r="I16" i="31965" s="1"/>
  <c r="I28" i="31965" s="1"/>
  <c r="I38" i="31965" s="1"/>
  <c r="H16" i="31965"/>
  <c r="H28" i="31965" s="1"/>
  <c r="J12" i="31965"/>
  <c r="G38" i="31965"/>
  <c r="I52" i="2819"/>
  <c r="F36" i="31965"/>
  <c r="F38" i="31965" s="1"/>
  <c r="I7" i="31965"/>
  <c r="J7" i="31965" s="1"/>
  <c r="J9" i="31965" s="1"/>
  <c r="J16" i="31965" s="1"/>
  <c r="J28" i="31965" s="1"/>
  <c r="J11" i="31965"/>
  <c r="J14" i="31965" s="1"/>
  <c r="E14" i="31965"/>
  <c r="H31" i="31965"/>
  <c r="H36" i="31965" s="1"/>
  <c r="C6" i="31963"/>
  <c r="C7" i="31964" s="1"/>
  <c r="H4" i="2819" s="1"/>
  <c r="I36" i="31965"/>
  <c r="G35" i="2819"/>
  <c r="G53" i="2819" s="1"/>
  <c r="J31" i="31965" l="1"/>
  <c r="J36" i="31965" s="1"/>
  <c r="J38" i="31965" s="1"/>
  <c r="H38" i="31965"/>
</calcChain>
</file>

<file path=xl/sharedStrings.xml><?xml version="1.0" encoding="utf-8"?>
<sst xmlns="http://schemas.openxmlformats.org/spreadsheetml/2006/main" count="114" uniqueCount="84">
  <si>
    <t>Actual</t>
  </si>
  <si>
    <t xml:space="preserve"> </t>
  </si>
  <si>
    <t>Budget</t>
  </si>
  <si>
    <t>Cumulative</t>
  </si>
  <si>
    <t>Variance</t>
  </si>
  <si>
    <t>Table 4</t>
  </si>
  <si>
    <t>Total Goods &amp; Services</t>
  </si>
  <si>
    <t>Total Salaries &amp; Wages</t>
  </si>
  <si>
    <t>Total</t>
  </si>
  <si>
    <t>Belfast Trust</t>
  </si>
  <si>
    <t>£k</t>
  </si>
  <si>
    <t>B</t>
  </si>
  <si>
    <t>C</t>
  </si>
  <si>
    <t>D</t>
  </si>
  <si>
    <t>Sub total</t>
  </si>
  <si>
    <t>(Over)/Underspend against the CRL</t>
  </si>
  <si>
    <t xml:space="preserve">Year </t>
  </si>
  <si>
    <t xml:space="preserve">Forecast </t>
  </si>
  <si>
    <t xml:space="preserve"> to Date</t>
  </si>
  <si>
    <t>TABLE 1</t>
  </si>
  <si>
    <t>Year to Date</t>
  </si>
  <si>
    <t xml:space="preserve"> NET EXPENDITURE ACCOUNT</t>
  </si>
  <si>
    <t>Expenditure:</t>
  </si>
  <si>
    <t>Total expenditure</t>
  </si>
  <si>
    <t>Total income</t>
  </si>
  <si>
    <t>Net expenditure</t>
  </si>
  <si>
    <t>Total adjustments</t>
  </si>
  <si>
    <t>Total RRLs issued</t>
  </si>
  <si>
    <t>Net resource outturn</t>
  </si>
  <si>
    <t>Revenue Resource Limit</t>
  </si>
  <si>
    <t>Surplus / deficit against RRL</t>
  </si>
  <si>
    <t xml:space="preserve"> TABLE 2 - BALANCE SHEET</t>
  </si>
  <si>
    <t xml:space="preserve">A                                         </t>
  </si>
  <si>
    <t>FIXED ASSETS</t>
  </si>
  <si>
    <t>Total tangible assets</t>
  </si>
  <si>
    <t>Total non-current assets</t>
  </si>
  <si>
    <t>CURRENT ASSETS</t>
  </si>
  <si>
    <t>Total current assets</t>
  </si>
  <si>
    <t>NET CURRENT ASSETS / (LIABILITIES)</t>
  </si>
  <si>
    <t>TOTAL ASSETS LESS CURRENT LIABILITIES</t>
  </si>
  <si>
    <t>TOTAL ASSETS EMPLOYED</t>
  </si>
  <si>
    <t>FINANCED BY:</t>
  </si>
  <si>
    <t>TABLE 2(a) - CALCULATION OF AVERAGE RELEVANT NET ASSETS  AND COST OF CAPITAL CHARGE</t>
  </si>
  <si>
    <t xml:space="preserve">  less:</t>
  </si>
  <si>
    <t xml:space="preserve">  plus:</t>
  </si>
  <si>
    <t>FORECAST COST OF CAPITAL AT 3.5%</t>
  </si>
  <si>
    <t xml:space="preserve"> Table 2(b)  FORECAST DEPRECIATION AND AMORTISATION</t>
  </si>
  <si>
    <t>Forecast depreciation (excl donated assets)</t>
  </si>
  <si>
    <t>Forecast amortisation (excl donated assets)</t>
  </si>
  <si>
    <t xml:space="preserve">  TABLE 5</t>
  </si>
  <si>
    <r>
      <t xml:space="preserve">  CAPITAL EXPENDITURE </t>
    </r>
    <r>
      <rPr>
        <b/>
        <sz val="12"/>
        <rFont val="Arial"/>
        <family val="2"/>
      </rPr>
      <t>(excluding donated assets)</t>
    </r>
  </si>
  <si>
    <t>Project Business Case Status</t>
  </si>
  <si>
    <t>CRL Ref No. (as advised by Cap Invest Unit)</t>
  </si>
  <si>
    <t>Details of Trust Asset Disposal and Re-investment</t>
  </si>
  <si>
    <t>Budget        £'000</t>
  </si>
  <si>
    <t>Expenditure     £'000</t>
  </si>
  <si>
    <t>Variance      £'000</t>
  </si>
  <si>
    <t>Trust:</t>
  </si>
  <si>
    <t>Mth End:</t>
  </si>
  <si>
    <t xml:space="preserve">Project Business Case Status : Approved Schemes are classified as schemes for which business case approval has been confirmed </t>
  </si>
  <si>
    <t xml:space="preserve">by the Planning and Performance Management Directorate. Unapproved schemes are classified as schemes for which business case approval </t>
  </si>
  <si>
    <t>has not been confirmed by the Planning and Performance Management Directorate.</t>
  </si>
  <si>
    <t xml:space="preserve">**Please provide an explanation of any variance included in column G on a scheme by scheme basis </t>
  </si>
  <si>
    <t>Directorate</t>
  </si>
  <si>
    <t xml:space="preserve">Scheme Description </t>
  </si>
  <si>
    <t xml:space="preserve">Salaries &amp; Wages Supplementary Schedule </t>
  </si>
  <si>
    <t xml:space="preserve">Goods &amp; Services Supplementary Schedule </t>
  </si>
  <si>
    <t>£'000</t>
  </si>
  <si>
    <t>Calculation of Revenue Resource Limit (RRL)</t>
  </si>
  <si>
    <t>Income:</t>
  </si>
  <si>
    <t>Tangible assets</t>
  </si>
  <si>
    <t>Major capital and other specifically funded schemes</t>
  </si>
  <si>
    <t>Approved schemes</t>
  </si>
  <si>
    <t>Delegated schemes funded from general capital and other local resources</t>
  </si>
  <si>
    <t>Table 8(a)</t>
  </si>
  <si>
    <r>
      <t xml:space="preserve">1. NBV on disposals </t>
    </r>
    <r>
      <rPr>
        <b/>
        <sz val="11"/>
        <rFont val="Arial"/>
        <family val="2"/>
      </rPr>
      <t>outside</t>
    </r>
    <r>
      <rPr>
        <sz val="11"/>
        <rFont val="Arial"/>
        <family val="2"/>
      </rPr>
      <t xml:space="preserve"> the HSC</t>
    </r>
  </si>
  <si>
    <r>
      <t xml:space="preserve">2. Capital proceeds from sale of assets to bodies </t>
    </r>
    <r>
      <rPr>
        <b/>
        <sz val="11"/>
        <rFont val="Arial"/>
        <family val="2"/>
      </rPr>
      <t>outside</t>
    </r>
    <r>
      <rPr>
        <sz val="11"/>
        <rFont val="Arial"/>
        <family val="2"/>
      </rPr>
      <t xml:space="preserve"> of HSC</t>
    </r>
  </si>
  <si>
    <t xml:space="preserve">3. Trust capital expenditure against sale of assets </t>
  </si>
  <si>
    <t>4. Variance between proceeds &amp; expenditure  (2 less 3 above)</t>
  </si>
  <si>
    <r>
      <t xml:space="preserve">5. Capital proceeds from sale of assets to bodies </t>
    </r>
    <r>
      <rPr>
        <b/>
        <sz val="11"/>
        <rFont val="Arial"/>
        <family val="2"/>
      </rPr>
      <t>inside</t>
    </r>
    <r>
      <rPr>
        <sz val="11"/>
        <rFont val="Arial"/>
        <family val="2"/>
      </rPr>
      <t xml:space="preserve"> of HSC</t>
    </r>
  </si>
  <si>
    <t>Note: Commercial research and development spend is included as capital expenditure for budgetary purposes but, under current accounting guidance, is reported as revenue expenditure in the Trust’s final accounts.</t>
  </si>
  <si>
    <t>2024/25</t>
  </si>
  <si>
    <t>Variance against Notified CRL</t>
  </si>
  <si>
    <t>P150-2025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</si>
</sst>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£&quot;#,##0;[Red]\-&quot;£&quot;#,##0"/>
    <numFmt numFmtId="41" formatCode="_-* #,##0_-;\-* #,##0_-;_-* &quot;-&quot;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#,##0;\(#,##0\)"/>
    <numFmt numFmtId="167" formatCode="#,##0;[Red]\(#,##0\)"/>
    <numFmt numFmtId="168" formatCode="#,##0.00;\(#,##0.00\)"/>
    <numFmt numFmtId="169" formatCode="0.0"/>
    <numFmt numFmtId="170" formatCode="[$-409]mmm\-yy;@"/>
  </numFmts>
  <fonts count="30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2"/>
      <name val="TimesNewRomanPS"/>
      <family val="1"/>
    </font>
    <font>
      <sz val="4"/>
      <name val="Arial"/>
      <family val="2"/>
    </font>
    <font>
      <b/>
      <sz val="24"/>
      <name val="TimesNewRomanPS"/>
      <family val="1"/>
    </font>
    <font>
      <b/>
      <sz val="24"/>
      <name val="Times New Roman"/>
      <family val="1"/>
    </font>
    <font>
      <b/>
      <sz val="10"/>
      <name val="Arial"/>
      <family val="2"/>
    </font>
    <font>
      <b/>
      <u/>
      <sz val="12"/>
      <name val="Arial"/>
      <family val="2"/>
    </font>
    <font>
      <b/>
      <sz val="12"/>
      <color indexed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22"/>
      <name val="Arial"/>
      <family val="2"/>
    </font>
    <font>
      <sz val="10"/>
      <color indexed="22"/>
      <name val="Arial"/>
      <family val="2"/>
    </font>
    <font>
      <sz val="10"/>
      <color indexed="55"/>
      <name val="Arial"/>
      <family val="2"/>
    </font>
    <font>
      <b/>
      <sz val="10"/>
      <color indexed="55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  <font>
      <sz val="12"/>
      <name val="Helv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32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2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3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8" fillId="0" borderId="0"/>
  </cellStyleXfs>
  <cellXfs count="374">
    <xf numFmtId="0" fontId="0" fillId="0" borderId="0" xfId="0"/>
    <xf numFmtId="37" fontId="0" fillId="0" borderId="0" xfId="0" applyNumberFormat="1"/>
    <xf numFmtId="37" fontId="4" fillId="0" borderId="0" xfId="0" applyNumberFormat="1" applyFont="1"/>
    <xf numFmtId="37" fontId="0" fillId="0" borderId="0" xfId="0" applyNumberFormat="1" applyAlignment="1">
      <alignment horizontal="centerContinuous"/>
    </xf>
    <xf numFmtId="37" fontId="2" fillId="0" borderId="0" xfId="0" applyNumberFormat="1" applyFont="1"/>
    <xf numFmtId="37" fontId="2" fillId="0" borderId="0" xfId="0" applyNumberFormat="1" applyFont="1" applyAlignment="1">
      <alignment horizontal="centerContinuous"/>
    </xf>
    <xf numFmtId="0" fontId="4" fillId="0" borderId="0" xfId="0" applyFont="1"/>
    <xf numFmtId="0" fontId="2" fillId="0" borderId="0" xfId="0" applyFont="1"/>
    <xf numFmtId="37" fontId="7" fillId="0" borderId="0" xfId="0" applyNumberFormat="1" applyFont="1"/>
    <xf numFmtId="0" fontId="9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37" fontId="7" fillId="0" borderId="0" xfId="0" applyNumberFormat="1" applyFont="1" applyAlignment="1">
      <alignment horizontal="centerContinuous"/>
    </xf>
    <xf numFmtId="164" fontId="5" fillId="0" borderId="0" xfId="0" applyNumberFormat="1" applyFont="1"/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2" fillId="0" borderId="0" xfId="0" quotePrefix="1" applyFont="1" applyAlignment="1">
      <alignment horizontal="right"/>
    </xf>
    <xf numFmtId="37" fontId="4" fillId="0" borderId="0" xfId="0" applyNumberFormat="1" applyFont="1" applyAlignment="1">
      <alignment horizontal="centerContinuous"/>
    </xf>
    <xf numFmtId="37" fontId="5" fillId="0" borderId="1" xfId="0" applyNumberFormat="1" applyFont="1" applyBorder="1" applyAlignment="1">
      <alignment horizontal="center"/>
    </xf>
    <xf numFmtId="167" fontId="5" fillId="0" borderId="0" xfId="0" applyNumberFormat="1" applyFont="1"/>
    <xf numFmtId="167" fontId="0" fillId="0" borderId="0" xfId="0" applyNumberFormat="1" applyAlignment="1">
      <alignment horizontal="centerContinuous"/>
    </xf>
    <xf numFmtId="167" fontId="7" fillId="0" borderId="0" xfId="0" applyNumberFormat="1" applyFont="1" applyAlignment="1">
      <alignment horizontal="centerContinuous"/>
    </xf>
    <xf numFmtId="167" fontId="7" fillId="0" borderId="0" xfId="0" applyNumberFormat="1" applyFont="1"/>
    <xf numFmtId="0" fontId="8" fillId="0" borderId="0" xfId="0" applyFont="1"/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left"/>
      <protection locked="0"/>
    </xf>
    <xf numFmtId="37" fontId="5" fillId="0" borderId="2" xfId="0" applyNumberFormat="1" applyFont="1" applyBorder="1" applyAlignment="1">
      <alignment horizontal="center" wrapText="1"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1" fillId="0" borderId="0" xfId="0" applyFont="1" applyProtection="1">
      <protection locked="0"/>
    </xf>
    <xf numFmtId="0" fontId="1" fillId="0" borderId="0" xfId="0" applyFont="1"/>
    <xf numFmtId="0" fontId="15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17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Protection="1">
      <protection locked="0"/>
    </xf>
    <xf numFmtId="0" fontId="15" fillId="0" borderId="0" xfId="0" applyFont="1"/>
    <xf numFmtId="0" fontId="18" fillId="2" borderId="3" xfId="0" applyFont="1" applyFill="1" applyBorder="1" applyAlignment="1">
      <alignment horizontal="left"/>
    </xf>
    <xf numFmtId="0" fontId="1" fillId="2" borderId="4" xfId="0" applyFont="1" applyFill="1" applyBorder="1"/>
    <xf numFmtId="0" fontId="15" fillId="2" borderId="5" xfId="0" applyFont="1" applyFill="1" applyBorder="1" applyAlignment="1">
      <alignment horizontal="left"/>
    </xf>
    <xf numFmtId="0" fontId="1" fillId="2" borderId="0" xfId="0" applyFont="1" applyFill="1"/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/>
    <xf numFmtId="0" fontId="20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22" fillId="0" borderId="0" xfId="0" applyFont="1" applyAlignment="1" applyProtection="1">
      <alignment horizontal="left"/>
      <protection locked="0"/>
    </xf>
    <xf numFmtId="0" fontId="23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2" fillId="0" borderId="0" xfId="0" applyFont="1"/>
    <xf numFmtId="0" fontId="17" fillId="0" borderId="0" xfId="0" applyFont="1" applyAlignment="1" applyProtection="1">
      <alignment horizontal="left"/>
      <protection locked="0"/>
    </xf>
    <xf numFmtId="169" fontId="1" fillId="0" borderId="0" xfId="0" applyNumberFormat="1" applyFont="1" applyAlignment="1">
      <alignment horizontal="center"/>
    </xf>
    <xf numFmtId="0" fontId="11" fillId="0" borderId="0" xfId="0" applyFont="1"/>
    <xf numFmtId="169" fontId="24" fillId="0" borderId="0" xfId="0" applyNumberFormat="1" applyFont="1" applyAlignment="1">
      <alignment horizontal="center"/>
    </xf>
    <xf numFmtId="0" fontId="24" fillId="0" borderId="0" xfId="0" applyFont="1"/>
    <xf numFmtId="0" fontId="15" fillId="2" borderId="3" xfId="0" applyFont="1" applyFill="1" applyBorder="1" applyAlignment="1">
      <alignment vertical="center"/>
    </xf>
    <xf numFmtId="169" fontId="1" fillId="2" borderId="9" xfId="0" applyNumberFormat="1" applyFont="1" applyFill="1" applyBorder="1" applyAlignment="1">
      <alignment horizontal="center"/>
    </xf>
    <xf numFmtId="0" fontId="11" fillId="2" borderId="10" xfId="0" applyFont="1" applyFill="1" applyBorder="1"/>
    <xf numFmtId="169" fontId="1" fillId="0" borderId="5" xfId="0" applyNumberFormat="1" applyFont="1" applyBorder="1" applyAlignment="1">
      <alignment horizontal="center"/>
    </xf>
    <xf numFmtId="169" fontId="1" fillId="2" borderId="11" xfId="0" applyNumberFormat="1" applyFont="1" applyFill="1" applyBorder="1" applyAlignment="1">
      <alignment horizontal="center"/>
    </xf>
    <xf numFmtId="0" fontId="1" fillId="2" borderId="8" xfId="0" applyFont="1" applyFill="1" applyBorder="1"/>
    <xf numFmtId="0" fontId="11" fillId="2" borderId="8" xfId="0" applyFont="1" applyFill="1" applyBorder="1"/>
    <xf numFmtId="169" fontId="24" fillId="0" borderId="5" xfId="0" applyNumberFormat="1" applyFont="1" applyBorder="1" applyAlignment="1">
      <alignment horizontal="center"/>
    </xf>
    <xf numFmtId="169" fontId="1" fillId="0" borderId="12" xfId="0" applyNumberFormat="1" applyFont="1" applyBorder="1" applyAlignment="1">
      <alignment horizontal="center"/>
    </xf>
    <xf numFmtId="0" fontId="11" fillId="0" borderId="13" xfId="0" applyFont="1" applyBorder="1"/>
    <xf numFmtId="0" fontId="25" fillId="0" borderId="0" xfId="0" applyFont="1"/>
    <xf numFmtId="0" fontId="1" fillId="0" borderId="0" xfId="0" applyFont="1" applyAlignment="1">
      <alignment wrapText="1"/>
    </xf>
    <xf numFmtId="169" fontId="1" fillId="0" borderId="5" xfId="0" applyNumberFormat="1" applyFont="1" applyBorder="1" applyAlignment="1">
      <alignment horizontal="center" vertical="center"/>
    </xf>
    <xf numFmtId="169" fontId="1" fillId="2" borderId="12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vertical="center" wrapText="1"/>
    </xf>
    <xf numFmtId="0" fontId="24" fillId="0" borderId="0" xfId="0" applyFont="1" applyAlignment="1">
      <alignment wrapText="1"/>
    </xf>
    <xf numFmtId="0" fontId="20" fillId="2" borderId="14" xfId="0" applyFont="1" applyFill="1" applyBorder="1"/>
    <xf numFmtId="0" fontId="1" fillId="2" borderId="15" xfId="0" applyFont="1" applyFill="1" applyBorder="1"/>
    <xf numFmtId="169" fontId="1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169" fontId="1" fillId="0" borderId="18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6" fillId="0" borderId="0" xfId="0" applyFont="1" applyProtection="1">
      <protection locked="0"/>
    </xf>
    <xf numFmtId="17" fontId="16" fillId="0" borderId="0" xfId="0" applyNumberFormat="1" applyFont="1" applyAlignment="1" applyProtection="1">
      <alignment horizontal="center"/>
      <protection locked="0"/>
    </xf>
    <xf numFmtId="0" fontId="19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 applyProtection="1">
      <alignment horizontal="center"/>
      <protection locked="0"/>
    </xf>
    <xf numFmtId="0" fontId="16" fillId="2" borderId="4" xfId="0" applyFont="1" applyFill="1" applyBorder="1" applyProtection="1">
      <protection locked="0"/>
    </xf>
    <xf numFmtId="0" fontId="0" fillId="2" borderId="4" xfId="0" applyFill="1" applyBorder="1"/>
    <xf numFmtId="0" fontId="0" fillId="0" borderId="20" xfId="0" applyBorder="1"/>
    <xf numFmtId="0" fontId="15" fillId="0" borderId="4" xfId="0" applyFont="1" applyBorder="1" applyAlignment="1" applyProtection="1">
      <alignment horizontal="center"/>
      <protection locked="0"/>
    </xf>
    <xf numFmtId="17" fontId="16" fillId="0" borderId="4" xfId="0" applyNumberFormat="1" applyFont="1" applyBorder="1" applyAlignment="1" applyProtection="1">
      <alignment horizontal="center"/>
      <protection locked="0"/>
    </xf>
    <xf numFmtId="0" fontId="19" fillId="2" borderId="9" xfId="0" applyFont="1" applyFill="1" applyBorder="1" applyAlignment="1">
      <alignment horizontal="left" vertical="center"/>
    </xf>
    <xf numFmtId="0" fontId="1" fillId="2" borderId="10" xfId="0" applyFont="1" applyFill="1" applyBorder="1"/>
    <xf numFmtId="0" fontId="1" fillId="0" borderId="2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7" fillId="0" borderId="16" xfId="0" applyFont="1" applyBorder="1"/>
    <xf numFmtId="0" fontId="17" fillId="0" borderId="21" xfId="0" applyFont="1" applyBorder="1"/>
    <xf numFmtId="0" fontId="17" fillId="0" borderId="21" xfId="0" applyFont="1" applyBorder="1" applyAlignment="1" applyProtection="1">
      <alignment horizontal="left"/>
      <protection locked="0"/>
    </xf>
    <xf numFmtId="0" fontId="15" fillId="0" borderId="22" xfId="0" applyFont="1" applyBorder="1"/>
    <xf numFmtId="0" fontId="17" fillId="0" borderId="22" xfId="0" applyFont="1" applyBorder="1"/>
    <xf numFmtId="0" fontId="17" fillId="0" borderId="21" xfId="0" applyFont="1" applyBorder="1" applyProtection="1">
      <protection locked="0"/>
    </xf>
    <xf numFmtId="0" fontId="0" fillId="0" borderId="0" xfId="0" applyAlignment="1">
      <alignment wrapText="1"/>
    </xf>
    <xf numFmtId="37" fontId="5" fillId="0" borderId="23" xfId="0" applyNumberFormat="1" applyFont="1" applyBorder="1" applyAlignment="1">
      <alignment horizontal="center" wrapText="1" shrinkToFit="1"/>
    </xf>
    <xf numFmtId="1" fontId="1" fillId="2" borderId="24" xfId="0" applyNumberFormat="1" applyFont="1" applyFill="1" applyBorder="1" applyAlignment="1">
      <alignment horizontal="left" vertical="center"/>
    </xf>
    <xf numFmtId="1" fontId="11" fillId="2" borderId="24" xfId="0" applyNumberFormat="1" applyFont="1" applyFill="1" applyBorder="1" applyAlignment="1">
      <alignment horizontal="left" vertical="center"/>
    </xf>
    <xf numFmtId="0" fontId="20" fillId="2" borderId="25" xfId="0" applyFont="1" applyFill="1" applyBorder="1" applyAlignment="1">
      <alignment horizontal="left" vertical="center"/>
    </xf>
    <xf numFmtId="166" fontId="15" fillId="5" borderId="24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left"/>
    </xf>
    <xf numFmtId="0" fontId="20" fillId="2" borderId="25" xfId="0" applyFont="1" applyFill="1" applyBorder="1" applyAlignment="1">
      <alignment horizontal="left"/>
    </xf>
    <xf numFmtId="0" fontId="27" fillId="0" borderId="5" xfId="0" applyFont="1" applyBorder="1" applyAlignment="1">
      <alignment horizontal="left" vertical="center"/>
    </xf>
    <xf numFmtId="0" fontId="27" fillId="0" borderId="5" xfId="0" applyFont="1" applyBorder="1" applyAlignment="1">
      <alignment horizontal="left"/>
    </xf>
    <xf numFmtId="41" fontId="21" fillId="0" borderId="21" xfId="2" applyNumberFormat="1" applyFont="1" applyBorder="1" applyAlignment="1" applyProtection="1">
      <alignment horizontal="right"/>
      <protection locked="0"/>
    </xf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0" borderId="27" xfId="0" applyFont="1" applyBorder="1"/>
    <xf numFmtId="0" fontId="1" fillId="2" borderId="11" xfId="0" applyFont="1" applyFill="1" applyBorder="1" applyAlignment="1">
      <alignment horizontal="left"/>
    </xf>
    <xf numFmtId="0" fontId="1" fillId="2" borderId="29" xfId="0" applyFont="1" applyFill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1" fillId="2" borderId="30" xfId="0" applyFont="1" applyFill="1" applyBorder="1" applyAlignment="1">
      <alignment horizontal="left"/>
    </xf>
    <xf numFmtId="0" fontId="1" fillId="0" borderId="27" xfId="0" applyFont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0" fontId="11" fillId="2" borderId="30" xfId="0" applyFont="1" applyFill="1" applyBorder="1" applyAlignment="1">
      <alignment horizontal="left" vertical="center"/>
    </xf>
    <xf numFmtId="2" fontId="1" fillId="2" borderId="16" xfId="0" applyNumberFormat="1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left" vertical="center"/>
    </xf>
    <xf numFmtId="0" fontId="20" fillId="2" borderId="30" xfId="0" applyFont="1" applyFill="1" applyBorder="1" applyAlignment="1">
      <alignment horizontal="left" vertical="center"/>
    </xf>
    <xf numFmtId="0" fontId="18" fillId="0" borderId="0" xfId="0" applyFont="1"/>
    <xf numFmtId="0" fontId="1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6" fillId="0" borderId="32" xfId="0" applyFont="1" applyBorder="1" applyProtection="1">
      <protection locked="0"/>
    </xf>
    <xf numFmtId="0" fontId="0" fillId="0" borderId="33" xfId="0" applyBorder="1"/>
    <xf numFmtId="0" fontId="20" fillId="0" borderId="0" xfId="0" applyFont="1" applyProtection="1">
      <protection locked="0"/>
    </xf>
    <xf numFmtId="169" fontId="17" fillId="0" borderId="0" xfId="0" applyNumberFormat="1" applyFont="1" applyAlignment="1" applyProtection="1">
      <alignment horizontal="center"/>
      <protection locked="0"/>
    </xf>
    <xf numFmtId="0" fontId="11" fillId="0" borderId="34" xfId="0" applyFont="1" applyBorder="1" applyProtection="1">
      <protection locked="0"/>
    </xf>
    <xf numFmtId="169" fontId="1" fillId="2" borderId="5" xfId="0" applyNumberFormat="1" applyFont="1" applyFill="1" applyBorder="1" applyAlignment="1">
      <alignment horizontal="center" wrapText="1"/>
    </xf>
    <xf numFmtId="0" fontId="15" fillId="2" borderId="0" xfId="0" applyFont="1" applyFill="1"/>
    <xf numFmtId="168" fontId="4" fillId="0" borderId="0" xfId="0" applyNumberFormat="1" applyFont="1"/>
    <xf numFmtId="3" fontId="15" fillId="6" borderId="35" xfId="0" applyNumberFormat="1" applyFont="1" applyFill="1" applyBorder="1" applyAlignment="1">
      <alignment horizontal="right"/>
    </xf>
    <xf numFmtId="3" fontId="15" fillId="6" borderId="19" xfId="0" applyNumberFormat="1" applyFont="1" applyFill="1" applyBorder="1" applyAlignment="1">
      <alignment horizontal="right"/>
    </xf>
    <xf numFmtId="3" fontId="15" fillId="6" borderId="36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37" fontId="5" fillId="0" borderId="0" xfId="0" applyNumberFormat="1" applyFont="1" applyAlignment="1">
      <alignment horizontal="center"/>
    </xf>
    <xf numFmtId="37" fontId="5" fillId="0" borderId="0" xfId="0" applyNumberFormat="1" applyFont="1" applyAlignment="1">
      <alignment horizontal="center" wrapText="1" shrinkToFit="1"/>
    </xf>
    <xf numFmtId="166" fontId="4" fillId="0" borderId="0" xfId="0" applyNumberFormat="1" applyFont="1"/>
    <xf numFmtId="37" fontId="5" fillId="0" borderId="0" xfId="0" applyNumberFormat="1" applyFont="1"/>
    <xf numFmtId="167" fontId="4" fillId="0" borderId="0" xfId="0" applyNumberFormat="1" applyFont="1"/>
    <xf numFmtId="166" fontId="5" fillId="0" borderId="0" xfId="0" applyNumberFormat="1" applyFont="1"/>
    <xf numFmtId="3" fontId="17" fillId="0" borderId="0" xfId="0" applyNumberFormat="1" applyFont="1"/>
    <xf numFmtId="3" fontId="17" fillId="0" borderId="0" xfId="0" applyNumberFormat="1" applyFont="1" applyAlignment="1">
      <alignment horizontal="left" vertical="center"/>
    </xf>
    <xf numFmtId="3" fontId="22" fillId="0" borderId="0" xfId="0" applyNumberFormat="1" applyFont="1"/>
    <xf numFmtId="3" fontId="17" fillId="0" borderId="0" xfId="0" applyNumberFormat="1" applyFont="1" applyProtection="1">
      <protection locked="0"/>
    </xf>
    <xf numFmtId="0" fontId="17" fillId="0" borderId="18" xfId="0" applyFont="1" applyBorder="1"/>
    <xf numFmtId="0" fontId="17" fillId="0" borderId="37" xfId="0" applyFont="1" applyBorder="1"/>
    <xf numFmtId="0" fontId="17" fillId="0" borderId="38" xfId="0" applyFont="1" applyBorder="1"/>
    <xf numFmtId="6" fontId="15" fillId="0" borderId="37" xfId="0" applyNumberFormat="1" applyFont="1" applyBorder="1" applyAlignment="1">
      <alignment horizontal="center"/>
    </xf>
    <xf numFmtId="167" fontId="1" fillId="0" borderId="0" xfId="0" applyNumberFormat="1" applyFont="1"/>
    <xf numFmtId="167" fontId="11" fillId="0" borderId="0" xfId="0" applyNumberFormat="1" applyFont="1" applyAlignment="1" applyProtection="1">
      <alignment horizontal="left"/>
      <protection locked="0"/>
    </xf>
    <xf numFmtId="167" fontId="11" fillId="0" borderId="0" xfId="0" applyNumberFormat="1" applyFont="1" applyAlignment="1" applyProtection="1">
      <alignment horizontal="center"/>
      <protection locked="0"/>
    </xf>
    <xf numFmtId="167" fontId="24" fillId="0" borderId="0" xfId="0" applyNumberFormat="1" applyFont="1"/>
    <xf numFmtId="167" fontId="1" fillId="0" borderId="0" xfId="0" applyNumberFormat="1" applyFont="1" applyAlignment="1">
      <alignment horizontal="center" wrapText="1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vertical="center" wrapText="1"/>
    </xf>
    <xf numFmtId="167" fontId="25" fillId="0" borderId="0" xfId="0" applyNumberFormat="1" applyFont="1" applyAlignment="1">
      <alignment horizontal="center" vertical="top" wrapText="1"/>
    </xf>
    <xf numFmtId="167" fontId="24" fillId="0" borderId="0" xfId="0" applyNumberFormat="1" applyFont="1" applyAlignment="1">
      <alignment wrapText="1"/>
    </xf>
    <xf numFmtId="167" fontId="26" fillId="0" borderId="0" xfId="0" applyNumberFormat="1" applyFont="1" applyAlignment="1">
      <alignment horizontal="right"/>
    </xf>
    <xf numFmtId="167" fontId="23" fillId="0" borderId="0" xfId="0" applyNumberFormat="1" applyFont="1"/>
    <xf numFmtId="167" fontId="11" fillId="0" borderId="39" xfId="0" applyNumberFormat="1" applyFont="1" applyBorder="1" applyAlignment="1">
      <alignment horizontal="center"/>
    </xf>
    <xf numFmtId="167" fontId="11" fillId="0" borderId="40" xfId="0" applyNumberFormat="1" applyFont="1" applyBorder="1" applyAlignment="1">
      <alignment horizontal="center"/>
    </xf>
    <xf numFmtId="167" fontId="11" fillId="0" borderId="41" xfId="0" applyNumberFormat="1" applyFont="1" applyBorder="1" applyAlignment="1">
      <alignment horizontal="center"/>
    </xf>
    <xf numFmtId="167" fontId="1" fillId="0" borderId="39" xfId="0" applyNumberFormat="1" applyFont="1" applyBorder="1" applyAlignment="1">
      <alignment horizontal="centerContinuous"/>
    </xf>
    <xf numFmtId="167" fontId="1" fillId="0" borderId="40" xfId="0" applyNumberFormat="1" applyFont="1" applyBorder="1" applyAlignment="1">
      <alignment horizontal="centerContinuous"/>
    </xf>
    <xf numFmtId="167" fontId="1" fillId="0" borderId="27" xfId="0" applyNumberFormat="1" applyFont="1" applyBorder="1" applyAlignment="1">
      <alignment horizontal="centerContinuous"/>
    </xf>
    <xf numFmtId="167" fontId="17" fillId="0" borderId="39" xfId="1" applyNumberFormat="1" applyFont="1" applyFill="1" applyBorder="1"/>
    <xf numFmtId="167" fontId="17" fillId="0" borderId="42" xfId="1" applyNumberFormat="1" applyFont="1" applyFill="1" applyBorder="1"/>
    <xf numFmtId="167" fontId="17" fillId="0" borderId="43" xfId="1" applyNumberFormat="1" applyFont="1" applyFill="1" applyBorder="1"/>
    <xf numFmtId="167" fontId="17" fillId="5" borderId="44" xfId="0" applyNumberFormat="1" applyFont="1" applyFill="1" applyBorder="1" applyAlignment="1">
      <alignment horizontal="right"/>
    </xf>
    <xf numFmtId="167" fontId="17" fillId="0" borderId="45" xfId="0" applyNumberFormat="1" applyFont="1" applyBorder="1" applyAlignment="1">
      <alignment horizontal="right"/>
    </xf>
    <xf numFmtId="167" fontId="17" fillId="5" borderId="44" xfId="0" applyNumberFormat="1" applyFont="1" applyFill="1" applyBorder="1" applyAlignment="1" applyProtection="1">
      <alignment horizontal="right"/>
      <protection locked="0"/>
    </xf>
    <xf numFmtId="167" fontId="17" fillId="0" borderId="5" xfId="0" applyNumberFormat="1" applyFont="1" applyBorder="1" applyAlignment="1" applyProtection="1">
      <alignment horizontal="right"/>
      <protection locked="0"/>
    </xf>
    <xf numFmtId="167" fontId="17" fillId="0" borderId="23" xfId="0" applyNumberFormat="1" applyFont="1" applyBorder="1" applyAlignment="1" applyProtection="1">
      <alignment horizontal="right"/>
      <protection locked="0"/>
    </xf>
    <xf numFmtId="167" fontId="17" fillId="0" borderId="46" xfId="0" applyNumberFormat="1" applyFont="1" applyBorder="1" applyAlignment="1" applyProtection="1">
      <alignment horizontal="right"/>
      <protection locked="0"/>
    </xf>
    <xf numFmtId="167" fontId="15" fillId="5" borderId="47" xfId="0" applyNumberFormat="1" applyFont="1" applyFill="1" applyBorder="1" applyAlignment="1">
      <alignment horizontal="right"/>
    </xf>
    <xf numFmtId="167" fontId="17" fillId="0" borderId="5" xfId="0" applyNumberFormat="1" applyFont="1" applyBorder="1" applyAlignment="1">
      <alignment horizontal="right" vertical="center"/>
    </xf>
    <xf numFmtId="167" fontId="17" fillId="0" borderId="23" xfId="0" applyNumberFormat="1" applyFont="1" applyBorder="1" applyAlignment="1">
      <alignment horizontal="right" vertical="center"/>
    </xf>
    <xf numFmtId="167" fontId="17" fillId="0" borderId="46" xfId="0" applyNumberFormat="1" applyFont="1" applyBorder="1" applyAlignment="1">
      <alignment horizontal="right" vertical="center"/>
    </xf>
    <xf numFmtId="167" fontId="17" fillId="5" borderId="16" xfId="0" applyNumberFormat="1" applyFont="1" applyFill="1" applyBorder="1" applyAlignment="1">
      <alignment horizontal="right" vertical="center"/>
    </xf>
    <xf numFmtId="167" fontId="17" fillId="5" borderId="1" xfId="0" applyNumberFormat="1" applyFont="1" applyFill="1" applyBorder="1" applyAlignment="1">
      <alignment horizontal="right" vertical="center"/>
    </xf>
    <xf numFmtId="167" fontId="17" fillId="5" borderId="45" xfId="0" applyNumberFormat="1" applyFont="1" applyFill="1" applyBorder="1" applyAlignment="1">
      <alignment horizontal="right" vertical="center"/>
    </xf>
    <xf numFmtId="167" fontId="15" fillId="5" borderId="24" xfId="0" applyNumberFormat="1" applyFont="1" applyFill="1" applyBorder="1" applyAlignment="1">
      <alignment horizontal="right" vertical="center"/>
    </xf>
    <xf numFmtId="167" fontId="15" fillId="5" borderId="48" xfId="0" applyNumberFormat="1" applyFont="1" applyFill="1" applyBorder="1" applyAlignment="1">
      <alignment horizontal="right" vertical="center"/>
    </xf>
    <xf numFmtId="167" fontId="15" fillId="5" borderId="47" xfId="0" applyNumberFormat="1" applyFont="1" applyFill="1" applyBorder="1" applyAlignment="1">
      <alignment horizontal="right" vertical="center"/>
    </xf>
    <xf numFmtId="167" fontId="17" fillId="0" borderId="22" xfId="0" applyNumberFormat="1" applyFont="1" applyBorder="1" applyAlignment="1">
      <alignment horizontal="right" vertical="center"/>
    </xf>
    <xf numFmtId="167" fontId="17" fillId="0" borderId="21" xfId="0" applyNumberFormat="1" applyFont="1" applyBorder="1" applyAlignment="1">
      <alignment horizontal="right" vertical="center"/>
    </xf>
    <xf numFmtId="167" fontId="15" fillId="5" borderId="49" xfId="0" applyNumberFormat="1" applyFont="1" applyFill="1" applyBorder="1" applyAlignment="1">
      <alignment horizontal="right"/>
    </xf>
    <xf numFmtId="167" fontId="15" fillId="5" borderId="50" xfId="0" applyNumberFormat="1" applyFont="1" applyFill="1" applyBorder="1" applyAlignment="1">
      <alignment horizontal="right"/>
    </xf>
    <xf numFmtId="167" fontId="1" fillId="0" borderId="0" xfId="0" applyNumberFormat="1" applyFont="1" applyProtection="1">
      <protection locked="0"/>
    </xf>
    <xf numFmtId="167" fontId="22" fillId="0" borderId="0" xfId="0" applyNumberFormat="1" applyFont="1" applyProtection="1">
      <protection locked="0"/>
    </xf>
    <xf numFmtId="167" fontId="17" fillId="0" borderId="0" xfId="0" applyNumberFormat="1" applyFont="1" applyProtection="1">
      <protection locked="0"/>
    </xf>
    <xf numFmtId="167" fontId="17" fillId="0" borderId="0" xfId="0" applyNumberFormat="1" applyFont="1"/>
    <xf numFmtId="0" fontId="15" fillId="0" borderId="51" xfId="0" applyFont="1" applyBorder="1" applyAlignment="1">
      <alignment horizontal="center" vertical="top" wrapText="1"/>
    </xf>
    <xf numFmtId="0" fontId="15" fillId="0" borderId="51" xfId="0" applyFont="1" applyBorder="1" applyAlignment="1">
      <alignment horizontal="center" wrapText="1"/>
    </xf>
    <xf numFmtId="167" fontId="15" fillId="0" borderId="52" xfId="0" applyNumberFormat="1" applyFont="1" applyBorder="1" applyAlignment="1">
      <alignment horizontal="centerContinuous"/>
    </xf>
    <xf numFmtId="167" fontId="15" fillId="0" borderId="53" xfId="0" applyNumberFormat="1" applyFont="1" applyBorder="1" applyAlignment="1">
      <alignment horizontal="centerContinuous"/>
    </xf>
    <xf numFmtId="167" fontId="15" fillId="0" borderId="54" xfId="0" applyNumberFormat="1" applyFont="1" applyBorder="1" applyAlignment="1">
      <alignment horizontal="centerContinuous"/>
    </xf>
    <xf numFmtId="167" fontId="11" fillId="0" borderId="3" xfId="0" applyNumberFormat="1" applyFont="1" applyBorder="1" applyAlignment="1">
      <alignment horizontal="center" vertical="top" wrapText="1"/>
    </xf>
    <xf numFmtId="167" fontId="11" fillId="0" borderId="5" xfId="0" applyNumberFormat="1" applyFont="1" applyBorder="1" applyAlignment="1">
      <alignment horizontal="center" vertical="top" wrapText="1"/>
    </xf>
    <xf numFmtId="167" fontId="1" fillId="0" borderId="5" xfId="0" applyNumberFormat="1" applyFont="1" applyBorder="1"/>
    <xf numFmtId="167" fontId="1" fillId="6" borderId="11" xfId="0" applyNumberFormat="1" applyFont="1" applyFill="1" applyBorder="1"/>
    <xf numFmtId="167" fontId="1" fillId="0" borderId="16" xfId="0" applyNumberFormat="1" applyFont="1" applyBorder="1"/>
    <xf numFmtId="167" fontId="24" fillId="0" borderId="5" xfId="0" applyNumberFormat="1" applyFont="1" applyBorder="1"/>
    <xf numFmtId="167" fontId="11" fillId="6" borderId="11" xfId="0" applyNumberFormat="1" applyFont="1" applyFill="1" applyBorder="1"/>
    <xf numFmtId="167" fontId="11" fillId="0" borderId="23" xfId="0" applyNumberFormat="1" applyFont="1" applyBorder="1" applyAlignment="1">
      <alignment horizontal="center" vertical="top" wrapText="1"/>
    </xf>
    <xf numFmtId="167" fontId="1" fillId="0" borderId="23" xfId="0" applyNumberFormat="1" applyFont="1" applyBorder="1"/>
    <xf numFmtId="167" fontId="1" fillId="6" borderId="32" xfId="0" applyNumberFormat="1" applyFont="1" applyFill="1" applyBorder="1"/>
    <xf numFmtId="167" fontId="24" fillId="0" borderId="23" xfId="0" applyNumberFormat="1" applyFont="1" applyBorder="1"/>
    <xf numFmtId="167" fontId="11" fillId="6" borderId="32" xfId="0" applyNumberFormat="1" applyFont="1" applyFill="1" applyBorder="1"/>
    <xf numFmtId="0" fontId="7" fillId="0" borderId="55" xfId="0" quotePrefix="1" applyFont="1" applyBorder="1" applyAlignment="1">
      <alignment horizontal="left"/>
    </xf>
    <xf numFmtId="37" fontId="7" fillId="0" borderId="56" xfId="0" applyNumberFormat="1" applyFont="1" applyBorder="1"/>
    <xf numFmtId="167" fontId="7" fillId="0" borderId="57" xfId="0" applyNumberFormat="1" applyFont="1" applyBorder="1"/>
    <xf numFmtId="37" fontId="5" fillId="0" borderId="45" xfId="0" applyNumberFormat="1" applyFont="1" applyBorder="1" applyAlignment="1">
      <alignment horizontal="center"/>
    </xf>
    <xf numFmtId="37" fontId="5" fillId="0" borderId="58" xfId="0" applyNumberFormat="1" applyFont="1" applyBorder="1" applyAlignment="1">
      <alignment horizontal="center" wrapText="1" shrinkToFit="1"/>
    </xf>
    <xf numFmtId="0" fontId="7" fillId="0" borderId="5" xfId="0" applyFont="1" applyBorder="1"/>
    <xf numFmtId="0" fontId="7" fillId="0" borderId="3" xfId="0" quotePrefix="1" applyFont="1" applyBorder="1" applyAlignment="1">
      <alignment horizontal="left"/>
    </xf>
    <xf numFmtId="37" fontId="5" fillId="0" borderId="4" xfId="0" applyNumberFormat="1" applyFont="1" applyBorder="1"/>
    <xf numFmtId="37" fontId="5" fillId="0" borderId="26" xfId="0" applyNumberFormat="1" applyFont="1" applyBorder="1"/>
    <xf numFmtId="0" fontId="7" fillId="0" borderId="59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37" fontId="5" fillId="0" borderId="46" xfId="0" applyNumberFormat="1" applyFont="1" applyBorder="1" applyAlignment="1">
      <alignment horizontal="center" wrapText="1" shrinkToFit="1"/>
    </xf>
    <xf numFmtId="0" fontId="5" fillId="0" borderId="60" xfId="0" applyFont="1" applyBorder="1"/>
    <xf numFmtId="3" fontId="11" fillId="0" borderId="61" xfId="0" quotePrefix="1" applyNumberFormat="1" applyFont="1" applyBorder="1" applyAlignment="1">
      <alignment horizontal="center"/>
    </xf>
    <xf numFmtId="3" fontId="11" fillId="0" borderId="58" xfId="0" applyNumberFormat="1" applyFont="1" applyBorder="1" applyAlignment="1">
      <alignment horizontal="center"/>
    </xf>
    <xf numFmtId="3" fontId="1" fillId="0" borderId="45" xfId="0" applyNumberFormat="1" applyFont="1" applyBorder="1"/>
    <xf numFmtId="3" fontId="1" fillId="0" borderId="62" xfId="0" applyNumberFormat="1" applyFont="1" applyBorder="1"/>
    <xf numFmtId="3" fontId="11" fillId="0" borderId="63" xfId="0" applyNumberFormat="1" applyFont="1" applyBorder="1" applyAlignment="1">
      <alignment horizontal="center" vertical="top" wrapText="1"/>
    </xf>
    <xf numFmtId="3" fontId="11" fillId="0" borderId="64" xfId="0" applyNumberFormat="1" applyFont="1" applyBorder="1" applyAlignment="1">
      <alignment horizontal="center" vertical="top" wrapText="1"/>
    </xf>
    <xf numFmtId="3" fontId="11" fillId="0" borderId="10" xfId="0" applyNumberFormat="1" applyFont="1" applyBorder="1" applyAlignment="1">
      <alignment horizontal="center" vertical="top" wrapText="1"/>
    </xf>
    <xf numFmtId="3" fontId="11" fillId="0" borderId="58" xfId="0" applyNumberFormat="1" applyFont="1" applyBorder="1" applyAlignment="1">
      <alignment horizontal="center" vertical="top" wrapText="1"/>
    </xf>
    <xf numFmtId="3" fontId="11" fillId="0" borderId="51" xfId="0" applyNumberFormat="1" applyFont="1" applyBorder="1"/>
    <xf numFmtId="3" fontId="11" fillId="0" borderId="31" xfId="0" applyNumberFormat="1" applyFont="1" applyBorder="1"/>
    <xf numFmtId="3" fontId="11" fillId="0" borderId="45" xfId="0" applyNumberFormat="1" applyFont="1" applyBorder="1"/>
    <xf numFmtId="3" fontId="1" fillId="0" borderId="21" xfId="0" applyNumberFormat="1" applyFont="1" applyBorder="1"/>
    <xf numFmtId="3" fontId="1" fillId="0" borderId="0" xfId="0" applyNumberFormat="1" applyFont="1"/>
    <xf numFmtId="3" fontId="1" fillId="0" borderId="46" xfId="0" applyNumberFormat="1" applyFont="1" applyBorder="1"/>
    <xf numFmtId="3" fontId="1" fillId="2" borderId="13" xfId="0" applyNumberFormat="1" applyFont="1" applyFill="1" applyBorder="1" applyAlignment="1">
      <alignment horizontal="center" vertical="center"/>
    </xf>
    <xf numFmtId="3" fontId="1" fillId="2" borderId="65" xfId="0" applyNumberFormat="1" applyFont="1" applyFill="1" applyBorder="1" applyAlignment="1">
      <alignment horizontal="left" vertical="center"/>
    </xf>
    <xf numFmtId="3" fontId="11" fillId="0" borderId="62" xfId="0" applyNumberFormat="1" applyFont="1" applyBorder="1" applyAlignment="1">
      <alignment vertical="center"/>
    </xf>
    <xf numFmtId="167" fontId="11" fillId="6" borderId="12" xfId="0" applyNumberFormat="1" applyFont="1" applyFill="1" applyBorder="1"/>
    <xf numFmtId="167" fontId="11" fillId="6" borderId="66" xfId="0" applyNumberFormat="1" applyFont="1" applyFill="1" applyBorder="1"/>
    <xf numFmtId="167" fontId="1" fillId="0" borderId="1" xfId="0" applyNumberFormat="1" applyFont="1" applyBorder="1"/>
    <xf numFmtId="167" fontId="11" fillId="0" borderId="46" xfId="0" applyNumberFormat="1" applyFont="1" applyBorder="1" applyAlignment="1">
      <alignment horizontal="center" vertical="top" wrapText="1"/>
    </xf>
    <xf numFmtId="167" fontId="1" fillId="0" borderId="46" xfId="0" applyNumberFormat="1" applyFont="1" applyBorder="1"/>
    <xf numFmtId="167" fontId="1" fillId="6" borderId="44" xfId="0" applyNumberFormat="1" applyFont="1" applyFill="1" applyBorder="1"/>
    <xf numFmtId="167" fontId="24" fillId="0" borderId="46" xfId="0" applyNumberFormat="1" applyFont="1" applyBorder="1"/>
    <xf numFmtId="167" fontId="11" fillId="6" borderId="44" xfId="0" applyNumberFormat="1" applyFont="1" applyFill="1" applyBorder="1"/>
    <xf numFmtId="167" fontId="11" fillId="6" borderId="67" xfId="0" applyNumberFormat="1" applyFont="1" applyFill="1" applyBorder="1"/>
    <xf numFmtId="3" fontId="15" fillId="6" borderId="49" xfId="0" applyNumberFormat="1" applyFont="1" applyFill="1" applyBorder="1" applyAlignment="1">
      <alignment horizontal="left"/>
    </xf>
    <xf numFmtId="170" fontId="11" fillId="0" borderId="68" xfId="0" applyNumberFormat="1" applyFont="1" applyBorder="1" applyAlignment="1">
      <alignment horizontal="center"/>
    </xf>
    <xf numFmtId="165" fontId="1" fillId="0" borderId="5" xfId="1" applyNumberFormat="1" applyFont="1" applyFill="1" applyBorder="1"/>
    <xf numFmtId="165" fontId="1" fillId="0" borderId="23" xfId="1" applyNumberFormat="1" applyFont="1" applyFill="1" applyBorder="1"/>
    <xf numFmtId="165" fontId="1" fillId="0" borderId="46" xfId="1" applyNumberFormat="1" applyFont="1" applyFill="1" applyBorder="1"/>
    <xf numFmtId="167" fontId="5" fillId="0" borderId="69" xfId="0" applyNumberFormat="1" applyFont="1" applyBorder="1"/>
    <xf numFmtId="167" fontId="5" fillId="0" borderId="46" xfId="0" applyNumberFormat="1" applyFont="1" applyBorder="1"/>
    <xf numFmtId="167" fontId="17" fillId="0" borderId="26" xfId="0" applyNumberFormat="1" applyFont="1" applyBorder="1"/>
    <xf numFmtId="167" fontId="1" fillId="0" borderId="70" xfId="0" applyNumberFormat="1" applyFont="1" applyBorder="1" applyAlignment="1">
      <alignment horizontal="right"/>
    </xf>
    <xf numFmtId="167" fontId="15" fillId="0" borderId="45" xfId="0" applyNumberFormat="1" applyFont="1" applyBorder="1" applyAlignment="1">
      <alignment horizontal="center" vertical="top" wrapText="1"/>
    </xf>
    <xf numFmtId="167" fontId="15" fillId="0" borderId="62" xfId="0" applyNumberFormat="1" applyFont="1" applyBorder="1" applyAlignment="1">
      <alignment horizontal="center"/>
    </xf>
    <xf numFmtId="167" fontId="21" fillId="6" borderId="46" xfId="0" applyNumberFormat="1" applyFont="1" applyFill="1" applyBorder="1" applyAlignment="1">
      <alignment horizontal="right"/>
    </xf>
    <xf numFmtId="167" fontId="15" fillId="6" borderId="30" xfId="0" applyNumberFormat="1" applyFont="1" applyFill="1" applyBorder="1" applyAlignment="1">
      <alignment horizontal="right"/>
    </xf>
    <xf numFmtId="167" fontId="15" fillId="6" borderId="35" xfId="0" applyNumberFormat="1" applyFont="1" applyFill="1" applyBorder="1" applyAlignment="1">
      <alignment horizontal="right"/>
    </xf>
    <xf numFmtId="167" fontId="15" fillId="6" borderId="19" xfId="0" applyNumberFormat="1" applyFont="1" applyFill="1" applyBorder="1" applyAlignment="1">
      <alignment horizontal="right"/>
    </xf>
    <xf numFmtId="167" fontId="15" fillId="6" borderId="68" xfId="0" applyNumberFormat="1" applyFont="1" applyFill="1" applyBorder="1" applyAlignment="1">
      <alignment horizontal="right"/>
    </xf>
    <xf numFmtId="167" fontId="11" fillId="0" borderId="0" xfId="0" applyNumberFormat="1" applyFont="1" applyAlignment="1" applyProtection="1">
      <alignment horizontal="right"/>
      <protection locked="0"/>
    </xf>
    <xf numFmtId="167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167" fontId="1" fillId="0" borderId="0" xfId="0" applyNumberFormat="1" applyFont="1" applyAlignment="1">
      <alignment horizontal="right"/>
    </xf>
    <xf numFmtId="167" fontId="0" fillId="0" borderId="0" xfId="0" applyNumberFormat="1"/>
    <xf numFmtId="167" fontId="0" fillId="0" borderId="0" xfId="0" applyNumberFormat="1" applyAlignment="1">
      <alignment wrapText="1"/>
    </xf>
    <xf numFmtId="0" fontId="7" fillId="0" borderId="9" xfId="0" applyFont="1" applyBorder="1" applyAlignment="1">
      <alignment horizontal="left"/>
    </xf>
    <xf numFmtId="37" fontId="7" fillId="0" borderId="71" xfId="0" applyNumberFormat="1" applyFont="1" applyBorder="1"/>
    <xf numFmtId="166" fontId="4" fillId="0" borderId="23" xfId="0" applyNumberFormat="1" applyFont="1" applyBorder="1"/>
    <xf numFmtId="37" fontId="7" fillId="0" borderId="72" xfId="0" applyNumberFormat="1" applyFont="1" applyBorder="1"/>
    <xf numFmtId="37" fontId="5" fillId="0" borderId="73" xfId="0" applyNumberFormat="1" applyFont="1" applyBorder="1" applyAlignment="1">
      <alignment horizontal="center"/>
    </xf>
    <xf numFmtId="37" fontId="5" fillId="0" borderId="74" xfId="0" applyNumberFormat="1" applyFont="1" applyBorder="1" applyAlignment="1">
      <alignment horizontal="center"/>
    </xf>
    <xf numFmtId="166" fontId="4" fillId="0" borderId="46" xfId="0" applyNumberFormat="1" applyFont="1" applyBorder="1"/>
    <xf numFmtId="167" fontId="7" fillId="0" borderId="75" xfId="0" applyNumberFormat="1" applyFont="1" applyBorder="1"/>
    <xf numFmtId="167" fontId="17" fillId="0" borderId="5" xfId="0" applyNumberFormat="1" applyFont="1" applyBorder="1" applyAlignment="1">
      <alignment horizontal="right"/>
    </xf>
    <xf numFmtId="167" fontId="17" fillId="0" borderId="5" xfId="1" applyNumberFormat="1" applyFont="1" applyFill="1" applyBorder="1"/>
    <xf numFmtId="167" fontId="17" fillId="5" borderId="11" xfId="0" applyNumberFormat="1" applyFont="1" applyFill="1" applyBorder="1" applyAlignment="1">
      <alignment horizontal="right"/>
    </xf>
    <xf numFmtId="167" fontId="17" fillId="0" borderId="16" xfId="0" applyNumberFormat="1" applyFont="1" applyBorder="1" applyAlignment="1">
      <alignment horizontal="right"/>
    </xf>
    <xf numFmtId="167" fontId="17" fillId="5" borderId="11" xfId="0" applyNumberFormat="1" applyFont="1" applyFill="1" applyBorder="1" applyAlignment="1" applyProtection="1">
      <alignment horizontal="right"/>
      <protection locked="0"/>
    </xf>
    <xf numFmtId="167" fontId="15" fillId="5" borderId="24" xfId="0" applyNumberFormat="1" applyFont="1" applyFill="1" applyBorder="1" applyAlignment="1">
      <alignment horizontal="right"/>
    </xf>
    <xf numFmtId="167" fontId="17" fillId="0" borderId="73" xfId="0" applyNumberFormat="1" applyFont="1" applyBorder="1" applyAlignment="1">
      <alignment horizontal="right"/>
    </xf>
    <xf numFmtId="167" fontId="17" fillId="0" borderId="23" xfId="1" applyNumberFormat="1" applyFont="1" applyFill="1" applyBorder="1"/>
    <xf numFmtId="167" fontId="17" fillId="5" borderId="32" xfId="0" applyNumberFormat="1" applyFont="1" applyFill="1" applyBorder="1" applyAlignment="1">
      <alignment horizontal="right"/>
    </xf>
    <xf numFmtId="167" fontId="17" fillId="0" borderId="1" xfId="0" applyNumberFormat="1" applyFont="1" applyBorder="1" applyAlignment="1">
      <alignment horizontal="right"/>
    </xf>
    <xf numFmtId="167" fontId="17" fillId="5" borderId="32" xfId="0" applyNumberFormat="1" applyFont="1" applyFill="1" applyBorder="1" applyAlignment="1" applyProtection="1">
      <alignment horizontal="right"/>
      <protection locked="0"/>
    </xf>
    <xf numFmtId="167" fontId="15" fillId="5" borderId="48" xfId="0" applyNumberFormat="1" applyFont="1" applyFill="1" applyBorder="1" applyAlignment="1">
      <alignment horizontal="right"/>
    </xf>
    <xf numFmtId="167" fontId="17" fillId="0" borderId="74" xfId="0" applyNumberFormat="1" applyFont="1" applyBorder="1" applyAlignment="1">
      <alignment horizontal="right"/>
    </xf>
    <xf numFmtId="167" fontId="17" fillId="0" borderId="46" xfId="1" applyNumberFormat="1" applyFont="1" applyFill="1" applyBorder="1"/>
    <xf numFmtId="0" fontId="5" fillId="0" borderId="76" xfId="0" applyFont="1" applyBorder="1"/>
    <xf numFmtId="166" fontId="5" fillId="0" borderId="48" xfId="0" applyNumberFormat="1" applyFont="1" applyBorder="1"/>
    <xf numFmtId="167" fontId="11" fillId="0" borderId="18" xfId="0" applyNumberFormat="1" applyFont="1" applyBorder="1" applyAlignment="1">
      <alignment horizontal="center" vertical="top" wrapText="1"/>
    </xf>
    <xf numFmtId="167" fontId="11" fillId="0" borderId="38" xfId="0" applyNumberFormat="1" applyFont="1" applyBorder="1" applyAlignment="1">
      <alignment horizontal="center" vertical="top" wrapText="1"/>
    </xf>
    <xf numFmtId="167" fontId="11" fillId="0" borderId="62" xfId="0" applyNumberFormat="1" applyFont="1" applyBorder="1" applyAlignment="1">
      <alignment horizontal="center" vertical="top" wrapText="1"/>
    </xf>
    <xf numFmtId="17" fontId="7" fillId="0" borderId="77" xfId="0" quotePrefix="1" applyNumberFormat="1" applyFont="1" applyBorder="1" applyAlignment="1">
      <alignment horizontal="left"/>
    </xf>
    <xf numFmtId="17" fontId="7" fillId="0" borderId="78" xfId="0" quotePrefix="1" applyNumberFormat="1" applyFont="1" applyBorder="1" applyAlignment="1">
      <alignment horizontal="left"/>
    </xf>
    <xf numFmtId="166" fontId="5" fillId="0" borderId="79" xfId="0" applyNumberFormat="1" applyFont="1" applyBorder="1"/>
    <xf numFmtId="0" fontId="17" fillId="0" borderId="80" xfId="0" applyFont="1" applyBorder="1" applyProtection="1">
      <protection locked="0"/>
    </xf>
    <xf numFmtId="0" fontId="17" fillId="0" borderId="80" xfId="0" applyFont="1" applyBorder="1" applyAlignment="1" applyProtection="1">
      <alignment horizontal="left"/>
      <protection locked="0"/>
    </xf>
    <xf numFmtId="167" fontId="17" fillId="0" borderId="0" xfId="1" applyNumberFormat="1" applyFont="1" applyFill="1" applyBorder="1"/>
    <xf numFmtId="167" fontId="17" fillId="0" borderId="22" xfId="1" applyNumberFormat="1" applyFont="1" applyFill="1" applyBorder="1"/>
    <xf numFmtId="167" fontId="17" fillId="0" borderId="81" xfId="1" applyNumberFormat="1" applyFont="1" applyFill="1" applyBorder="1"/>
    <xf numFmtId="167" fontId="17" fillId="0" borderId="0" xfId="0" applyNumberFormat="1" applyFont="1" applyAlignment="1">
      <alignment horizontal="left" vertical="center"/>
    </xf>
    <xf numFmtId="0" fontId="18" fillId="2" borderId="3" xfId="0" applyFont="1" applyFill="1" applyBorder="1"/>
    <xf numFmtId="0" fontId="20" fillId="0" borderId="63" xfId="0" applyFont="1" applyBorder="1" applyAlignment="1">
      <alignment horizontal="center"/>
    </xf>
    <xf numFmtId="0" fontId="20" fillId="0" borderId="61" xfId="0" applyFont="1" applyBorder="1" applyAlignment="1">
      <alignment horizontal="center"/>
    </xf>
    <xf numFmtId="0" fontId="18" fillId="2" borderId="5" xfId="0" applyFont="1" applyFill="1" applyBorder="1"/>
    <xf numFmtId="0" fontId="0" fillId="2" borderId="0" xfId="0" applyFill="1"/>
    <xf numFmtId="0" fontId="20" fillId="0" borderId="21" xfId="0" applyFont="1" applyBorder="1" applyAlignment="1">
      <alignment horizontal="center"/>
    </xf>
    <xf numFmtId="0" fontId="20" fillId="0" borderId="46" xfId="0" quotePrefix="1" applyFont="1" applyBorder="1" applyAlignment="1">
      <alignment horizontal="center"/>
    </xf>
    <xf numFmtId="0" fontId="1" fillId="2" borderId="9" xfId="0" applyFont="1" applyFill="1" applyBorder="1"/>
    <xf numFmtId="0" fontId="0" fillId="2" borderId="10" xfId="0" applyFill="1" applyBorder="1"/>
    <xf numFmtId="0" fontId="20" fillId="0" borderId="64" xfId="0" applyFont="1" applyBorder="1" applyAlignment="1">
      <alignment horizontal="center"/>
    </xf>
    <xf numFmtId="0" fontId="20" fillId="0" borderId="58" xfId="0" applyFont="1" applyBorder="1" applyAlignment="1">
      <alignment horizontal="center"/>
    </xf>
    <xf numFmtId="41" fontId="17" fillId="3" borderId="21" xfId="0" applyNumberFormat="1" applyFont="1" applyFill="1" applyBorder="1" applyAlignment="1" applyProtection="1">
      <alignment horizontal="right"/>
      <protection locked="0"/>
    </xf>
    <xf numFmtId="1" fontId="21" fillId="3" borderId="34" xfId="0" applyNumberFormat="1" applyFont="1" applyFill="1" applyBorder="1" applyAlignment="1" applyProtection="1">
      <alignment horizontal="right" vertical="center"/>
      <protection locked="0"/>
    </xf>
    <xf numFmtId="0" fontId="21" fillId="0" borderId="82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0" fillId="0" borderId="34" xfId="0" applyBorder="1" applyAlignment="1">
      <alignment vertical="center"/>
    </xf>
    <xf numFmtId="1" fontId="21" fillId="4" borderId="34" xfId="0" applyNumberFormat="1" applyFont="1" applyFill="1" applyBorder="1" applyAlignment="1">
      <alignment horizontal="right" vertical="center"/>
    </xf>
    <xf numFmtId="41" fontId="15" fillId="4" borderId="35" xfId="0" applyNumberFormat="1" applyFont="1" applyFill="1" applyBorder="1" applyAlignment="1">
      <alignment horizontal="right"/>
    </xf>
    <xf numFmtId="0" fontId="21" fillId="3" borderId="19" xfId="0" applyFont="1" applyFill="1" applyBorder="1" applyAlignment="1" applyProtection="1">
      <alignment horizontal="right" vertical="center"/>
      <protection locked="0"/>
    </xf>
    <xf numFmtId="0" fontId="21" fillId="3" borderId="83" xfId="0" applyFont="1" applyFill="1" applyBorder="1" applyAlignment="1" applyProtection="1">
      <alignment horizontal="right" vertical="center"/>
      <protection locked="0"/>
    </xf>
    <xf numFmtId="41" fontId="21" fillId="0" borderId="80" xfId="2" applyNumberFormat="1" applyFont="1" applyBorder="1" applyAlignment="1" applyProtection="1">
      <alignment horizontal="right"/>
      <protection locked="0"/>
    </xf>
    <xf numFmtId="167" fontId="21" fillId="6" borderId="0" xfId="0" applyNumberFormat="1" applyFont="1" applyFill="1" applyAlignment="1">
      <alignment horizontal="right"/>
    </xf>
    <xf numFmtId="167" fontId="1" fillId="0" borderId="5" xfId="1" applyNumberFormat="1" applyFont="1" applyFill="1" applyBorder="1"/>
    <xf numFmtId="167" fontId="1" fillId="0" borderId="23" xfId="1" applyNumberFormat="1" applyFont="1" applyFill="1" applyBorder="1"/>
    <xf numFmtId="167" fontId="1" fillId="0" borderId="46" xfId="1" applyNumberFormat="1" applyFont="1" applyFill="1" applyBorder="1"/>
    <xf numFmtId="0" fontId="7" fillId="0" borderId="81" xfId="0" applyFont="1" applyBorder="1" applyAlignment="1">
      <alignment horizontal="left" vertical="center"/>
    </xf>
    <xf numFmtId="0" fontId="17" fillId="0" borderId="80" xfId="0" applyFont="1" applyBorder="1"/>
    <xf numFmtId="167" fontId="21" fillId="6" borderId="27" xfId="0" applyNumberFormat="1" applyFont="1" applyFill="1" applyBorder="1" applyAlignment="1">
      <alignment horizontal="right"/>
    </xf>
    <xf numFmtId="3" fontId="15" fillId="0" borderId="51" xfId="0" applyNumberFormat="1" applyFont="1" applyBorder="1" applyAlignment="1">
      <alignment horizontal="center" vertical="top" wrapText="1"/>
    </xf>
    <xf numFmtId="0" fontId="20" fillId="2" borderId="25" xfId="0" applyFont="1" applyFill="1" applyBorder="1" applyAlignment="1">
      <alignment horizontal="left" vertical="center" wrapText="1"/>
    </xf>
    <xf numFmtId="0" fontId="20" fillId="2" borderId="30" xfId="0" applyFont="1" applyFill="1" applyBorder="1" applyAlignment="1">
      <alignment horizontal="left" vertical="center" wrapText="1"/>
    </xf>
    <xf numFmtId="167" fontId="15" fillId="0" borderId="84" xfId="0" applyNumberFormat="1" applyFont="1" applyBorder="1" applyAlignment="1">
      <alignment horizontal="center"/>
    </xf>
    <xf numFmtId="167" fontId="0" fillId="0" borderId="85" xfId="0" applyNumberFormat="1" applyBorder="1" applyAlignment="1">
      <alignment horizontal="center"/>
    </xf>
    <xf numFmtId="167" fontId="0" fillId="0" borderId="86" xfId="0" applyNumberFormat="1" applyBorder="1" applyAlignment="1">
      <alignment horizontal="center"/>
    </xf>
    <xf numFmtId="170" fontId="15" fillId="5" borderId="5" xfId="0" applyNumberFormat="1" applyFont="1" applyFill="1" applyBorder="1" applyAlignment="1">
      <alignment horizontal="left"/>
    </xf>
    <xf numFmtId="0" fontId="17" fillId="5" borderId="0" xfId="0" applyFont="1" applyFill="1" applyAlignment="1">
      <alignment horizontal="left"/>
    </xf>
    <xf numFmtId="0" fontId="17" fillId="5" borderId="27" xfId="0" applyFont="1" applyFill="1" applyBorder="1" applyAlignment="1">
      <alignment horizontal="left"/>
    </xf>
    <xf numFmtId="170" fontId="11" fillId="0" borderId="32" xfId="0" applyNumberFormat="1" applyFont="1" applyBorder="1" applyAlignment="1" applyProtection="1">
      <alignment horizontal="center"/>
      <protection locked="0"/>
    </xf>
    <xf numFmtId="170" fontId="11" fillId="0" borderId="33" xfId="0" applyNumberFormat="1" applyFont="1" applyBorder="1" applyAlignment="1" applyProtection="1">
      <alignment horizontal="center"/>
      <protection locked="0"/>
    </xf>
    <xf numFmtId="0" fontId="20" fillId="2" borderId="3" xfId="0" applyFont="1" applyFill="1" applyBorder="1" applyAlignment="1">
      <alignment vertical="center" wrapText="1"/>
    </xf>
    <xf numFmtId="0" fontId="0" fillId="0" borderId="87" xfId="0" applyBorder="1" applyAlignment="1">
      <alignment wrapText="1"/>
    </xf>
    <xf numFmtId="0" fontId="20" fillId="2" borderId="5" xfId="0" applyFont="1" applyFill="1" applyBorder="1" applyAlignment="1">
      <alignment vertical="center" wrapText="1"/>
    </xf>
    <xf numFmtId="0" fontId="0" fillId="0" borderId="80" xfId="0" applyBorder="1" applyAlignment="1">
      <alignment wrapText="1"/>
    </xf>
    <xf numFmtId="0" fontId="13" fillId="0" borderId="0" xfId="0" applyFont="1" applyAlignment="1">
      <alignment horizontal="center"/>
    </xf>
    <xf numFmtId="0" fontId="29" fillId="0" borderId="0" xfId="0" applyFont="1" applyAlignment="1">
      <alignment horizontal="left" wrapText="1"/>
    </xf>
    <xf numFmtId="0" fontId="17" fillId="0" borderId="59" xfId="0" applyFont="1" applyBorder="1" applyAlignment="1">
      <alignment wrapText="1"/>
    </xf>
    <xf numFmtId="0" fontId="0" fillId="0" borderId="22" xfId="0" applyBorder="1"/>
    <xf numFmtId="0" fontId="0" fillId="0" borderId="22" xfId="0" applyBorder="1" applyAlignment="1">
      <alignment wrapText="1"/>
    </xf>
    <xf numFmtId="0" fontId="21" fillId="0" borderId="11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33" xfId="0" applyFont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33" xfId="0" applyFont="1" applyBorder="1" applyAlignment="1">
      <alignment vertical="center"/>
    </xf>
    <xf numFmtId="0" fontId="21" fillId="0" borderId="12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65" xfId="0" applyFont="1" applyBorder="1" applyAlignment="1">
      <alignment vertical="center" wrapText="1"/>
    </xf>
    <xf numFmtId="0" fontId="17" fillId="0" borderId="21" xfId="0" applyFont="1" applyBorder="1" applyAlignment="1">
      <alignment wrapText="1"/>
    </xf>
  </cellXfs>
  <cellStyles count="3">
    <cellStyle name="Comma" xfId="1" builtinId="3"/>
    <cellStyle name="Normal" xfId="0" builtinId="0"/>
    <cellStyle name="Normal_FP8(T)" xfId="2" xr:uid="{A1EC0222-02F8-46DE-835B-65D9DD190FC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99FF33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ne.stewart\AppData\Local\Microsoft\Windows\INetCache\Content.Outlook\ZTUVXX90\Belfast%20Trust%20Jul%2025%20TB%20Rp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FTmanacc\2024-25\Reports%2024-25\Trust%20Monthly%20Reports%2024-25\Mth%206\Belfast%20Trust%20Sep%2024%20TB%20Rp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FTmanacc\2017-18\Reports%2017-18\Trust%20Mthly%20Reports%2017-18\Mth%208\Belfast%20Trust%20Nov%2017%20TB%20Rp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FTmanacc\2013-14\Reports%2013-14\BHSCT%20Mthly%20Reports%2013-14\Mth%2011%20Feb%2014\Belfast%20Trust%20Feb%2014%20T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FTmanacc\2023-24\Reports%2023-24\Trust%20Mthly%20Reports%2023-24\Mth%203\Belfast%20Trust%20Jun%2023%20TB%20Rp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FTmanacc\2025-26\Reports%2025-26\Trust%20Monthly%20Reports%2025-26\Mth%203\Belfast%20Trust%20Jun%2025%20TB%20Rp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FTmanacc\REPORTS\BHSC%20Mthly%20Reports\Mth%206\Belfast%20Trust%20Sep%2008%20T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FTmanacc\2019-20\Reports%2019-20\Trust%20Mthly%20Reports%2019-20\Mth%204\Belfast%20Trust%20May%2019%20TB%20R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Exp"/>
      <sheetName val="Income"/>
      <sheetName val="Line 17 &amp; 18 Mvt etc"/>
      <sheetName val="B Sheet Table 2"/>
      <sheetName val="Pay"/>
      <sheetName val="GDS"/>
      <sheetName val="Pay Summary Table 3"/>
      <sheetName val="GDS Summary Table 4"/>
      <sheetName val="summay by directorate"/>
      <sheetName val="CapTable 5"/>
      <sheetName val="Pay Policy Table"/>
      <sheetName val="Agency Table 6"/>
      <sheetName val="Bank Table 7"/>
      <sheetName val="Directly Emp'ed Locums Table 8 "/>
      <sheetName val="Sheet1"/>
      <sheetName val="Sheet2"/>
    </sheetNames>
    <sheetDataSet>
      <sheetData sheetId="0">
        <row r="4">
          <cell r="J4">
            <v>45839</v>
          </cell>
        </row>
        <row r="14">
          <cell r="E14">
            <v>457892</v>
          </cell>
          <cell r="F14">
            <v>468043.53200000001</v>
          </cell>
          <cell r="G14">
            <v>10151.532000000007</v>
          </cell>
        </row>
        <row r="15">
          <cell r="E15">
            <v>28233</v>
          </cell>
          <cell r="F15">
            <v>28233.368999999999</v>
          </cell>
          <cell r="G15">
            <v>0.36899999999877764</v>
          </cell>
        </row>
        <row r="16">
          <cell r="E16">
            <v>284431.33333333331</v>
          </cell>
          <cell r="F16">
            <v>285824</v>
          </cell>
          <cell r="G16">
            <v>1392.6666666666861</v>
          </cell>
        </row>
        <row r="19">
          <cell r="E19">
            <v>25380</v>
          </cell>
          <cell r="F19">
            <v>25841</v>
          </cell>
          <cell r="G19">
            <v>461</v>
          </cell>
        </row>
        <row r="20">
          <cell r="E20">
            <v>22388</v>
          </cell>
          <cell r="F20">
            <v>22461.543000000001</v>
          </cell>
          <cell r="G20">
            <v>73.543000000001484</v>
          </cell>
        </row>
        <row r="26">
          <cell r="F26">
            <v>-20</v>
          </cell>
          <cell r="G26">
            <v>-20</v>
          </cell>
        </row>
        <row r="27">
          <cell r="E27">
            <v>-24696.868999999999</v>
          </cell>
          <cell r="F27">
            <v>-24696.868999999999</v>
          </cell>
          <cell r="G27">
            <v>0</v>
          </cell>
        </row>
        <row r="28">
          <cell r="E28">
            <v>-3536.5</v>
          </cell>
          <cell r="F28">
            <v>-3536.5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9">
          <cell r="E39">
            <v>678044</v>
          </cell>
          <cell r="F39">
            <v>678044</v>
          </cell>
          <cell r="G39">
            <v>0</v>
          </cell>
        </row>
        <row r="40">
          <cell r="E40">
            <v>8731</v>
          </cell>
          <cell r="F40">
            <v>8731</v>
          </cell>
          <cell r="G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</row>
        <row r="42">
          <cell r="E42">
            <v>7780</v>
          </cell>
          <cell r="F42">
            <v>7780</v>
          </cell>
          <cell r="G42">
            <v>0</v>
          </cell>
        </row>
      </sheetData>
      <sheetData sheetId="1"/>
      <sheetData sheetId="2"/>
      <sheetData sheetId="3">
        <row r="14">
          <cell r="D14">
            <v>116768</v>
          </cell>
          <cell r="E14">
            <v>116769</v>
          </cell>
          <cell r="F14">
            <v>116768</v>
          </cell>
          <cell r="G14">
            <v>116768</v>
          </cell>
        </row>
        <row r="15">
          <cell r="D15">
            <v>1242012</v>
          </cell>
          <cell r="E15">
            <v>1227124</v>
          </cell>
          <cell r="F15">
            <v>1207934.696716344</v>
          </cell>
          <cell r="G15">
            <v>1207934.696716344</v>
          </cell>
        </row>
        <row r="16">
          <cell r="D16">
            <v>23569</v>
          </cell>
          <cell r="E16">
            <v>20601</v>
          </cell>
          <cell r="F16">
            <v>15451.239519999999</v>
          </cell>
          <cell r="G16">
            <v>15451.239519999999</v>
          </cell>
        </row>
        <row r="17">
          <cell r="D17">
            <v>168965</v>
          </cell>
          <cell r="E17">
            <v>162122</v>
          </cell>
          <cell r="F17">
            <v>155963.24831429997</v>
          </cell>
          <cell r="G17">
            <v>155963.24831429997</v>
          </cell>
        </row>
        <row r="18">
          <cell r="D18">
            <v>81902</v>
          </cell>
          <cell r="E18">
            <v>84058</v>
          </cell>
          <cell r="F18">
            <v>136140.59299999999</v>
          </cell>
          <cell r="G18">
            <v>136140.59299999999</v>
          </cell>
        </row>
        <row r="20">
          <cell r="D20">
            <v>27581</v>
          </cell>
          <cell r="E20">
            <v>24045</v>
          </cell>
          <cell r="F20">
            <v>17330.161659999998</v>
          </cell>
          <cell r="G20">
            <v>17330.161659999998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6">
          <cell r="D26">
            <v>25556</v>
          </cell>
          <cell r="E26">
            <v>28637</v>
          </cell>
          <cell r="F26">
            <v>26833.800000000003</v>
          </cell>
          <cell r="G26">
            <v>26833.800000000003</v>
          </cell>
        </row>
        <row r="27">
          <cell r="D27">
            <v>75238</v>
          </cell>
          <cell r="E27">
            <v>82171</v>
          </cell>
          <cell r="F27">
            <v>71476.099999999991</v>
          </cell>
          <cell r="G27">
            <v>71476.099999999991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D30">
            <v>18940</v>
          </cell>
          <cell r="E30">
            <v>67696</v>
          </cell>
          <cell r="F30">
            <v>17500</v>
          </cell>
          <cell r="G30">
            <v>17500</v>
          </cell>
        </row>
        <row r="33">
          <cell r="D33">
            <v>-394177</v>
          </cell>
          <cell r="E33">
            <v>-325057</v>
          </cell>
          <cell r="F33">
            <v>-374468.14999999997</v>
          </cell>
          <cell r="G33">
            <v>-374468.14999999997</v>
          </cell>
        </row>
        <row r="39">
          <cell r="D39">
            <v>-81572</v>
          </cell>
          <cell r="E39">
            <v>-81572</v>
          </cell>
          <cell r="F39">
            <v>-79532.7</v>
          </cell>
          <cell r="G39">
            <v>-79532.7</v>
          </cell>
        </row>
        <row r="41">
          <cell r="D41">
            <v>-492630</v>
          </cell>
          <cell r="E41">
            <v>-522537.33333333331</v>
          </cell>
          <cell r="F41">
            <v>-585531</v>
          </cell>
          <cell r="G41">
            <v>-585674</v>
          </cell>
        </row>
        <row r="47">
          <cell r="D47">
            <v>590448</v>
          </cell>
          <cell r="E47">
            <v>590448</v>
          </cell>
          <cell r="F47">
            <v>610448</v>
          </cell>
          <cell r="G47">
            <v>610448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D50">
            <v>221704</v>
          </cell>
          <cell r="E50">
            <v>293609</v>
          </cell>
          <cell r="F50">
            <v>115418</v>
          </cell>
          <cell r="G50">
            <v>115275</v>
          </cell>
        </row>
        <row r="60">
          <cell r="D60">
            <v>812152</v>
          </cell>
          <cell r="E60">
            <v>725866</v>
          </cell>
          <cell r="F60">
            <v>769009</v>
          </cell>
        </row>
        <row r="62">
          <cell r="D62">
            <v>0</v>
          </cell>
          <cell r="E62">
            <v>0</v>
          </cell>
          <cell r="F62">
            <v>0</v>
          </cell>
        </row>
        <row r="64">
          <cell r="F64">
            <v>0</v>
          </cell>
        </row>
        <row r="66">
          <cell r="D66">
            <v>812152</v>
          </cell>
          <cell r="E66">
            <v>725866</v>
          </cell>
          <cell r="F66">
            <v>769009</v>
          </cell>
        </row>
      </sheetData>
      <sheetData sheetId="4"/>
      <sheetData sheetId="5"/>
      <sheetData sheetId="6">
        <row r="10">
          <cell r="B10" t="str">
            <v>TOR &amp; IMO</v>
          </cell>
          <cell r="C10">
            <v>40534</v>
          </cell>
          <cell r="D10">
            <v>43033</v>
          </cell>
          <cell r="E10">
            <v>2499</v>
          </cell>
        </row>
        <row r="11">
          <cell r="B11" t="str">
            <v>Child Hlth, NISTAR, MDGS</v>
          </cell>
          <cell r="C11">
            <v>45493</v>
          </cell>
          <cell r="D11">
            <v>45665</v>
          </cell>
          <cell r="E11">
            <v>172</v>
          </cell>
        </row>
        <row r="12">
          <cell r="B12" t="str">
            <v>Adult, Comm &amp; Older People Serv &amp; AHPs</v>
          </cell>
          <cell r="C12">
            <v>59898</v>
          </cell>
          <cell r="D12">
            <v>55357</v>
          </cell>
          <cell r="E12">
            <v>-4541</v>
          </cell>
        </row>
        <row r="13">
          <cell r="B13" t="str">
            <v>Mental Hlth &amp; Intellectual Disability</v>
          </cell>
          <cell r="C13">
            <v>50636</v>
          </cell>
          <cell r="D13">
            <v>52774</v>
          </cell>
          <cell r="E13">
            <v>2138</v>
          </cell>
        </row>
        <row r="14">
          <cell r="B14" t="str">
            <v>Cancer &amp; Specialist Services</v>
          </cell>
          <cell r="C14">
            <v>55965</v>
          </cell>
          <cell r="D14">
            <v>56460</v>
          </cell>
          <cell r="E14">
            <v>495</v>
          </cell>
        </row>
        <row r="15">
          <cell r="B15" t="str">
            <v>Unscheduled Care</v>
          </cell>
          <cell r="C15">
            <v>57551</v>
          </cell>
          <cell r="D15">
            <v>66384</v>
          </cell>
          <cell r="E15">
            <v>8833</v>
          </cell>
        </row>
        <row r="16">
          <cell r="B16" t="str">
            <v xml:space="preserve">ACCTSS &amp; Surgery </v>
          </cell>
          <cell r="C16">
            <v>65710</v>
          </cell>
          <cell r="D16">
            <v>68582</v>
          </cell>
          <cell r="E16">
            <v>2872</v>
          </cell>
        </row>
        <row r="17">
          <cell r="B17" t="str">
            <v xml:space="preserve">Soc Wk &amp; Children's Community Services </v>
          </cell>
          <cell r="C17">
            <v>25394</v>
          </cell>
          <cell r="D17">
            <v>24533</v>
          </cell>
          <cell r="E17">
            <v>-861</v>
          </cell>
        </row>
        <row r="18">
          <cell r="B18" t="str">
            <v>Nursing &amp; User Experience</v>
          </cell>
          <cell r="C18">
            <v>30057.339</v>
          </cell>
          <cell r="D18">
            <v>29794.458000000002</v>
          </cell>
          <cell r="E18">
            <v>-262.88099999999758</v>
          </cell>
        </row>
        <row r="19">
          <cell r="B19" t="str">
            <v>Other Pay including Corporate Directorates</v>
          </cell>
          <cell r="C19">
            <v>26653.116000000096</v>
          </cell>
          <cell r="D19">
            <v>25460.874000000011</v>
          </cell>
          <cell r="E19">
            <v>-1192.2420000000857</v>
          </cell>
        </row>
      </sheetData>
      <sheetData sheetId="7">
        <row r="10">
          <cell r="B10" t="str">
            <v>TOR &amp; IMO</v>
          </cell>
          <cell r="C10">
            <v>14143.518</v>
          </cell>
          <cell r="D10">
            <v>15393.002</v>
          </cell>
          <cell r="E10">
            <v>1249.4840000000004</v>
          </cell>
        </row>
        <row r="11">
          <cell r="B11" t="str">
            <v xml:space="preserve">Child Hlth, NISTAR, MDGS </v>
          </cell>
          <cell r="C11">
            <v>14231.688</v>
          </cell>
          <cell r="D11">
            <v>14457.43</v>
          </cell>
          <cell r="E11">
            <v>225.74200000000019</v>
          </cell>
        </row>
        <row r="12">
          <cell r="B12" t="str">
            <v>Adult, Comm &amp; Older People Serv &amp; AHPs</v>
          </cell>
          <cell r="C12">
            <v>69558.437999999995</v>
          </cell>
          <cell r="D12">
            <v>74832.28</v>
          </cell>
          <cell r="E12">
            <v>5273.8420000000042</v>
          </cell>
        </row>
        <row r="13">
          <cell r="B13" t="str">
            <v>Mental Hlth &amp; Intellectual Disability</v>
          </cell>
          <cell r="C13">
            <v>37688.231</v>
          </cell>
          <cell r="D13">
            <v>37654.158000000003</v>
          </cell>
          <cell r="E13">
            <v>-34.072999999996682</v>
          </cell>
        </row>
        <row r="14">
          <cell r="B14" t="str">
            <v>Cancer &amp; Specialist Services</v>
          </cell>
          <cell r="C14">
            <v>27759.739000000001</v>
          </cell>
          <cell r="D14">
            <v>29427.864000000001</v>
          </cell>
          <cell r="E14">
            <v>1668.125</v>
          </cell>
        </row>
        <row r="15">
          <cell r="B15" t="str">
            <v>Unscheduled Care</v>
          </cell>
          <cell r="C15">
            <v>18724.933000000001</v>
          </cell>
          <cell r="D15">
            <v>21643.212</v>
          </cell>
          <cell r="E15">
            <v>2918.2789999999986</v>
          </cell>
        </row>
        <row r="16">
          <cell r="B16" t="str">
            <v>ACCTSS &amp; Surgery</v>
          </cell>
          <cell r="C16">
            <v>19231.879000000001</v>
          </cell>
          <cell r="D16">
            <v>22206.657999999999</v>
          </cell>
          <cell r="E16">
            <v>2974.7789999999986</v>
          </cell>
        </row>
        <row r="17">
          <cell r="B17" t="str">
            <v>Soc Wk &amp; Children's Community Services</v>
          </cell>
          <cell r="C17">
            <v>15845.081</v>
          </cell>
          <cell r="D17">
            <v>15886.566999999999</v>
          </cell>
          <cell r="E17">
            <v>41.485999999998967</v>
          </cell>
        </row>
        <row r="18">
          <cell r="B18" t="str">
            <v>Nursing &amp; User Experience</v>
          </cell>
          <cell r="C18">
            <v>5865.4610000000002</v>
          </cell>
          <cell r="D18">
            <v>6820.0410000000002</v>
          </cell>
          <cell r="E18">
            <v>954.57999999999993</v>
          </cell>
        </row>
        <row r="19">
          <cell r="B19" t="str">
            <v>Other G&amp;S including Corporate Directorates</v>
          </cell>
          <cell r="C19">
            <v>61382.36533333332</v>
          </cell>
          <cell r="D19">
            <v>47502.788</v>
          </cell>
          <cell r="E19">
            <v>-13879.57733333332</v>
          </cell>
        </row>
      </sheetData>
      <sheetData sheetId="8"/>
      <sheetData sheetId="9">
        <row r="11">
          <cell r="D11" t="str">
            <v>A0103/601229/01</v>
          </cell>
          <cell r="E11" t="str">
            <v>RVH Maternity New Build</v>
          </cell>
          <cell r="H11">
            <v>0</v>
          </cell>
          <cell r="I11">
            <v>0</v>
          </cell>
        </row>
        <row r="12">
          <cell r="D12" t="str">
            <v>A0103/601229/01</v>
          </cell>
          <cell r="E12" t="str">
            <v>RVH - Regional Children's Hospital Enabling and Energy Centre</v>
          </cell>
          <cell r="H12">
            <v>52196.762000000002</v>
          </cell>
          <cell r="I12">
            <v>52196.762000000002</v>
          </cell>
        </row>
        <row r="13">
          <cell r="D13" t="str">
            <v>A0103/601229/01</v>
          </cell>
          <cell r="E13" t="str">
            <v>RVH - Children's Hospital Site Infrastructure</v>
          </cell>
          <cell r="F13">
            <v>1201.6368200000002</v>
          </cell>
          <cell r="H13">
            <v>0</v>
          </cell>
        </row>
        <row r="14">
          <cell r="D14" t="str">
            <v>A0103/601852/479</v>
          </cell>
          <cell r="E14" t="str">
            <v>RGH Energy Centre Approved</v>
          </cell>
          <cell r="H14">
            <v>300</v>
          </cell>
          <cell r="I14">
            <v>300</v>
          </cell>
        </row>
        <row r="15">
          <cell r="D15" t="str">
            <v>A0803/601371/01</v>
          </cell>
          <cell r="E15" t="str">
            <v>Belfast Trust R&amp;D Commerical Income</v>
          </cell>
          <cell r="F15">
            <v>-2103.4229999999998</v>
          </cell>
          <cell r="H15">
            <v>-5600</v>
          </cell>
          <cell r="I15">
            <v>-5600</v>
          </cell>
        </row>
        <row r="16">
          <cell r="D16" t="str">
            <v>A0803/601371/02</v>
          </cell>
          <cell r="E16" t="str">
            <v>Belfast Trust R&amp;D Commerical Income Spend</v>
          </cell>
          <cell r="F16">
            <v>2103.4229999999998</v>
          </cell>
          <cell r="H16">
            <v>5600</v>
          </cell>
          <cell r="I16">
            <v>5600</v>
          </cell>
        </row>
        <row r="17">
          <cell r="D17" t="str">
            <v>A0803/601342/08</v>
          </cell>
          <cell r="E17" t="str">
            <v>Research &amp; Development</v>
          </cell>
          <cell r="H17">
            <v>3039.8809999999999</v>
          </cell>
          <cell r="I17">
            <v>3039.8809999999999</v>
          </cell>
        </row>
        <row r="18">
          <cell r="D18" t="str">
            <v>A0103/600852/502</v>
          </cell>
          <cell r="E18" t="str">
            <v>Glenmona Resource Centre</v>
          </cell>
          <cell r="H18">
            <v>2041.8309999999999</v>
          </cell>
          <cell r="I18">
            <v>2041.8309999999999</v>
          </cell>
        </row>
        <row r="19">
          <cell r="D19" t="str">
            <v>A0103/600852</v>
          </cell>
          <cell r="E19" t="str">
            <v>Regional Radio-pharmacy Facility</v>
          </cell>
          <cell r="H19">
            <v>0</v>
          </cell>
        </row>
        <row r="20">
          <cell r="D20" t="str">
            <v>A0304/601397/05</v>
          </cell>
          <cell r="E20" t="str">
            <v>GP Improvement Scheme Trust Owned - Ballyowen</v>
          </cell>
          <cell r="H20">
            <v>0</v>
          </cell>
        </row>
        <row r="21">
          <cell r="D21" t="str">
            <v>A0304/601397/22</v>
          </cell>
          <cell r="E21" t="str">
            <v>GP Improvement Scheme Trust Owned - Grove</v>
          </cell>
          <cell r="H21">
            <v>0</v>
          </cell>
        </row>
        <row r="22">
          <cell r="D22" t="str">
            <v>A0304/601397/25</v>
          </cell>
          <cell r="E22" t="str">
            <v>GP Improvement Scheme Trust Owned - Finaghy</v>
          </cell>
          <cell r="H22">
            <v>0</v>
          </cell>
        </row>
        <row r="23">
          <cell r="D23" t="str">
            <v>A0103/600852/527</v>
          </cell>
          <cell r="E23" t="str">
            <v>Regional Mammography</v>
          </cell>
          <cell r="H23">
            <v>0</v>
          </cell>
        </row>
        <row r="24">
          <cell r="D24" t="str">
            <v>A0103/600871/348</v>
          </cell>
          <cell r="E24" t="str">
            <v>ICT - GenOceanic</v>
          </cell>
          <cell r="H24">
            <v>0</v>
          </cell>
        </row>
        <row r="25">
          <cell r="D25" t="str">
            <v>A0103/600871/205</v>
          </cell>
          <cell r="E25" t="str">
            <v>ICT - General Capital</v>
          </cell>
          <cell r="H25">
            <v>660</v>
          </cell>
          <cell r="I25">
            <v>660</v>
          </cell>
        </row>
        <row r="26">
          <cell r="D26" t="str">
            <v>A0103/600871/229</v>
          </cell>
          <cell r="E26" t="str">
            <v>ICT -LIMS</v>
          </cell>
          <cell r="H26">
            <v>0</v>
          </cell>
        </row>
        <row r="27">
          <cell r="D27" t="str">
            <v>A0103/600871/330</v>
          </cell>
          <cell r="E27" t="str">
            <v>ICT NIPACS+</v>
          </cell>
          <cell r="F27">
            <v>23.050750000000001</v>
          </cell>
          <cell r="H27">
            <v>64.242999999999995</v>
          </cell>
          <cell r="I27">
            <v>64.242999999999995</v>
          </cell>
        </row>
        <row r="28">
          <cell r="D28" t="str">
            <v>A0103/600871/347</v>
          </cell>
          <cell r="E28" t="str">
            <v>ICT Technical Debt</v>
          </cell>
          <cell r="H28">
            <v>0</v>
          </cell>
        </row>
        <row r="29">
          <cell r="D29" t="str">
            <v>A0103/600871/211</v>
          </cell>
          <cell r="E29" t="str">
            <v>ICT BLOODPAT</v>
          </cell>
          <cell r="F29">
            <v>123.81041999999999</v>
          </cell>
          <cell r="H29">
            <v>405.99700000000001</v>
          </cell>
          <cell r="I29">
            <v>405.99700000000001</v>
          </cell>
        </row>
        <row r="30">
          <cell r="D30" t="str">
            <v>A0103/601651/210</v>
          </cell>
          <cell r="E30" t="str">
            <v>Encompass</v>
          </cell>
          <cell r="H30">
            <v>0</v>
          </cell>
        </row>
        <row r="31">
          <cell r="D31" t="str">
            <v>A0703/601255/45</v>
          </cell>
          <cell r="E31" t="str">
            <v>ICT Cisco Licences</v>
          </cell>
          <cell r="H31">
            <v>0</v>
          </cell>
        </row>
        <row r="32">
          <cell r="D32" t="str">
            <v>A0103/600871/331</v>
          </cell>
          <cell r="E32" t="str">
            <v>MSEA Licences</v>
          </cell>
          <cell r="H32">
            <v>0</v>
          </cell>
        </row>
        <row r="33">
          <cell r="D33" t="str">
            <v>A0104/600852/522</v>
          </cell>
          <cell r="E33" t="str">
            <v>Car Parking Hospital parking charges act</v>
          </cell>
          <cell r="H33">
            <v>0</v>
          </cell>
        </row>
        <row r="61">
          <cell r="D61" t="str">
            <v>A105/601037/01</v>
          </cell>
          <cell r="E61" t="str">
            <v>General Capital</v>
          </cell>
          <cell r="F61">
            <v>730.70316000000003</v>
          </cell>
          <cell r="H61">
            <v>15792.989</v>
          </cell>
          <cell r="I61">
            <v>15792.989</v>
          </cell>
        </row>
        <row r="62">
          <cell r="D62" t="str">
            <v>A0103/600852</v>
          </cell>
          <cell r="E62" t="str">
            <v>Imaging Diagnostics</v>
          </cell>
          <cell r="H62">
            <v>660</v>
          </cell>
          <cell r="I62">
            <v>660</v>
          </cell>
        </row>
        <row r="63">
          <cell r="D63" t="str">
            <v>A103/601037/24</v>
          </cell>
          <cell r="E63" t="str">
            <v>Backlog Maintenance</v>
          </cell>
          <cell r="F63">
            <v>77.120820000000009</v>
          </cell>
          <cell r="H63">
            <v>7250</v>
          </cell>
          <cell r="I63">
            <v>7250</v>
          </cell>
        </row>
        <row r="64">
          <cell r="D64" t="str">
            <v>A103/600852/533</v>
          </cell>
          <cell r="E64" t="str">
            <v>BCH Linacs</v>
          </cell>
          <cell r="H64">
            <v>0</v>
          </cell>
        </row>
        <row r="65">
          <cell r="D65" t="str">
            <v>A103/601037/46</v>
          </cell>
          <cell r="E65" t="str">
            <v>MES Inflation</v>
          </cell>
          <cell r="H65">
            <v>1770.877</v>
          </cell>
          <cell r="I65">
            <v>1770.877</v>
          </cell>
        </row>
        <row r="66">
          <cell r="D66" t="str">
            <v>A0103/601037/06</v>
          </cell>
          <cell r="E66" t="str">
            <v>Invest to save - Energy efficiency</v>
          </cell>
          <cell r="H66">
            <v>0</v>
          </cell>
        </row>
        <row r="67">
          <cell r="D67" t="str">
            <v>A0103/600852/509</v>
          </cell>
          <cell r="E67" t="str">
            <v>Elective Care Equipment &amp; Minor Works</v>
          </cell>
          <cell r="H67">
            <v>0</v>
          </cell>
        </row>
        <row r="68">
          <cell r="D68" t="str">
            <v>A0103/601620/02</v>
          </cell>
          <cell r="E68" t="str">
            <v>IFRS16</v>
          </cell>
          <cell r="H68">
            <v>0</v>
          </cell>
        </row>
        <row r="69">
          <cell r="D69" t="str">
            <v>A0103/601044</v>
          </cell>
          <cell r="E69" t="str">
            <v>Disposals</v>
          </cell>
          <cell r="H69">
            <v>0</v>
          </cell>
        </row>
        <row r="70">
          <cell r="D70" t="str">
            <v>A0103/600852/520</v>
          </cell>
          <cell r="E70" t="str">
            <v>Capitalisation costs</v>
          </cell>
          <cell r="H70">
            <v>0</v>
          </cell>
        </row>
        <row r="87">
          <cell r="F87">
            <v>50.086449999999999</v>
          </cell>
          <cell r="G87">
            <v>451.54404000000005</v>
          </cell>
        </row>
        <row r="88">
          <cell r="F88">
            <v>30.228000000000002</v>
          </cell>
          <cell r="G88">
            <v>551.45758999999998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Exp"/>
      <sheetName val="Income"/>
      <sheetName val="Line 17 &amp; 18 Mvt etc"/>
      <sheetName val="B Sheet Table 2"/>
      <sheetName val="Pay"/>
      <sheetName val="GDS"/>
      <sheetName val="Pay Summary Table 3"/>
      <sheetName val="GDS Summary Table 4"/>
      <sheetName val="summay by directorate"/>
      <sheetName val="CapTable 5"/>
      <sheetName val="Pay Policy Table"/>
      <sheetName val="Agency Table 6"/>
      <sheetName val="Bank Table 7"/>
      <sheetName val="Directly Emp'ed Locums Table 8 "/>
      <sheetName val="Sheet1"/>
      <sheetName val="Sheet2"/>
    </sheetNames>
    <sheetDataSet>
      <sheetData sheetId="0" refreshError="1">
        <row r="14">
          <cell r="C14" t="str">
            <v>Staff costs</v>
          </cell>
        </row>
        <row r="15">
          <cell r="C15" t="str">
            <v>Depreciation:</v>
          </cell>
        </row>
        <row r="16">
          <cell r="C16" t="str">
            <v>Other expenditure</v>
          </cell>
        </row>
        <row r="19">
          <cell r="C19" t="str">
            <v>Income from activities</v>
          </cell>
        </row>
        <row r="20">
          <cell r="C20" t="str">
            <v>Other income</v>
          </cell>
        </row>
        <row r="26">
          <cell r="C26" t="str">
            <v>(Profit) / loss on disposal of fixed assets</v>
          </cell>
        </row>
        <row r="27">
          <cell r="C27" t="str">
            <v>Depreciation</v>
          </cell>
        </row>
        <row r="28">
          <cell r="C28" t="str">
            <v>Amortisation</v>
          </cell>
        </row>
        <row r="29">
          <cell r="C29" t="str">
            <v>Impairments</v>
          </cell>
        </row>
        <row r="40">
          <cell r="C40" t="str">
            <v>Allocation from PHA</v>
          </cell>
        </row>
        <row r="42">
          <cell r="C42" t="str">
            <v>SUMDE &amp; NIMDTA (now only NIMDTA-SUMDE under HSCB RRL)</v>
          </cell>
        </row>
      </sheetData>
      <sheetData sheetId="1" refreshError="1"/>
      <sheetData sheetId="2" refreshError="1"/>
      <sheetData sheetId="3" refreshError="1">
        <row r="14">
          <cell r="C14" t="str">
            <v xml:space="preserve"> - Land</v>
          </cell>
        </row>
        <row r="15">
          <cell r="C15" t="str">
            <v xml:space="preserve"> - Buildings, installations and fittings</v>
          </cell>
        </row>
        <row r="16">
          <cell r="C16" t="str">
            <v xml:space="preserve"> - Computer equipment</v>
          </cell>
        </row>
        <row r="17">
          <cell r="C17" t="str">
            <v xml:space="preserve"> - Other equipment</v>
          </cell>
        </row>
        <row r="18">
          <cell r="C18" t="str">
            <v xml:space="preserve"> - Assets under construction</v>
          </cell>
        </row>
        <row r="20">
          <cell r="C20" t="str">
            <v>Intangible assets</v>
          </cell>
        </row>
        <row r="21">
          <cell r="C21" t="str">
            <v>Financial assets</v>
          </cell>
        </row>
        <row r="26">
          <cell r="C26" t="str">
            <v>Stocks and work in progress</v>
          </cell>
        </row>
        <row r="27">
          <cell r="C27" t="str">
            <v>Debtors: amounts falling due within one year</v>
          </cell>
        </row>
        <row r="28">
          <cell r="C28" t="str">
            <v>Debtors: amounts falling due after more than one year</v>
          </cell>
        </row>
        <row r="29">
          <cell r="C29" t="str">
            <v>Short term investments</v>
          </cell>
        </row>
        <row r="30">
          <cell r="C30" t="str">
            <v>Cash at bank and in hand</v>
          </cell>
        </row>
        <row r="33">
          <cell r="C33" t="str">
            <v>CREDITORS: amounts falling due within one year (-)</v>
          </cell>
        </row>
        <row r="39">
          <cell r="C39" t="str">
            <v>CREDITORS: amounts falling due after more than one year (-)</v>
          </cell>
        </row>
        <row r="41">
          <cell r="C41" t="str">
            <v>PROVISIONS FOR LIABILITIES AND CHARGES (-)</v>
          </cell>
        </row>
        <row r="47">
          <cell r="C47" t="str">
            <v>Revaluation reserve</v>
          </cell>
        </row>
        <row r="48">
          <cell r="C48" t="str">
            <v>Donation reserve</v>
          </cell>
        </row>
        <row r="49">
          <cell r="C49" t="str">
            <v>Other reserves</v>
          </cell>
        </row>
        <row r="50">
          <cell r="C50" t="str">
            <v>General fund</v>
          </cell>
        </row>
        <row r="60">
          <cell r="C60" t="str">
            <v xml:space="preserve">Total capital and reserves </v>
          </cell>
        </row>
        <row r="62">
          <cell r="C62" t="str">
            <v>Donation reserve (-)</v>
          </cell>
        </row>
        <row r="64">
          <cell r="C64" t="str">
            <v>Interest Bearing Debt (NIAS only)</v>
          </cell>
        </row>
        <row r="66">
          <cell r="C66" t="str">
            <v>Relevant Net Assets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Exp"/>
      <sheetName val="Income"/>
      <sheetName val="Line 18 Mvt etc"/>
      <sheetName val="B Sheet Table 2"/>
      <sheetName val="Pay"/>
      <sheetName val="Pay Summary Table 3"/>
      <sheetName val="GDS"/>
      <sheetName val="GDS Summary Table 4"/>
      <sheetName val="summay by directorate"/>
      <sheetName val="high cost drugs"/>
      <sheetName val="CapTable 5"/>
      <sheetName val="Pay Policy Table"/>
      <sheetName val="Agency Table 6"/>
      <sheetName val="Bank Table 7"/>
    </sheetNames>
    <sheetDataSet>
      <sheetData sheetId="0" refreshError="1">
        <row r="21">
          <cell r="C21" t="str">
            <v>Reimbursements receivable</v>
          </cell>
          <cell r="E21">
            <v>0</v>
          </cell>
          <cell r="F21">
            <v>0</v>
          </cell>
          <cell r="G21">
            <v>0</v>
          </cell>
        </row>
        <row r="25">
          <cell r="B25" t="str">
            <v>Less adjustments:</v>
          </cell>
        </row>
      </sheetData>
      <sheetData sheetId="1" refreshError="1"/>
      <sheetData sheetId="2" refreshError="1"/>
      <sheetData sheetId="3" refreshError="1">
        <row r="4">
          <cell r="C4" t="str">
            <v>Belfast HSCT</v>
          </cell>
        </row>
        <row r="14">
          <cell r="B14">
            <v>1.1000000000000001</v>
          </cell>
        </row>
        <row r="15">
          <cell r="B15">
            <v>1.2</v>
          </cell>
        </row>
        <row r="16">
          <cell r="B16">
            <v>1.3</v>
          </cell>
        </row>
        <row r="17">
          <cell r="B17">
            <v>1.4</v>
          </cell>
        </row>
        <row r="18">
          <cell r="B18">
            <v>1.5</v>
          </cell>
        </row>
        <row r="20">
          <cell r="B20">
            <v>1.7</v>
          </cell>
        </row>
        <row r="21">
          <cell r="B21">
            <v>1.8</v>
          </cell>
        </row>
        <row r="26">
          <cell r="B26">
            <v>2.1</v>
          </cell>
        </row>
        <row r="27">
          <cell r="B27">
            <v>2.2000000000000002</v>
          </cell>
        </row>
        <row r="28">
          <cell r="B28">
            <v>2.2999999999999998</v>
          </cell>
        </row>
        <row r="29">
          <cell r="B29">
            <v>2.4</v>
          </cell>
        </row>
        <row r="30">
          <cell r="B30">
            <v>2.5</v>
          </cell>
        </row>
        <row r="33">
          <cell r="B33">
            <v>3</v>
          </cell>
        </row>
        <row r="39">
          <cell r="B39">
            <v>6</v>
          </cell>
        </row>
        <row r="41">
          <cell r="B41">
            <v>7</v>
          </cell>
        </row>
        <row r="47">
          <cell r="B47">
            <v>9</v>
          </cell>
        </row>
        <row r="48">
          <cell r="B48">
            <v>10</v>
          </cell>
        </row>
        <row r="49">
          <cell r="B49">
            <v>11</v>
          </cell>
        </row>
        <row r="50">
          <cell r="B50">
            <v>12</v>
          </cell>
        </row>
        <row r="73">
          <cell r="D73">
            <v>54841</v>
          </cell>
        </row>
        <row r="74">
          <cell r="D74">
            <v>4238</v>
          </cell>
        </row>
      </sheetData>
      <sheetData sheetId="4" refreshError="1"/>
      <sheetData sheetId="5" refreshError="1"/>
      <sheetData sheetId="6" refreshError="1"/>
      <sheetData sheetId="7" refreshError="1">
        <row r="19">
          <cell r="B19" t="str">
            <v>Clinical Negligence</v>
          </cell>
          <cell r="C19">
            <v>0</v>
          </cell>
          <cell r="D19">
            <v>0</v>
          </cell>
          <cell r="E19">
            <v>0</v>
          </cell>
        </row>
      </sheetData>
      <sheetData sheetId="8" refreshError="1"/>
      <sheetData sheetId="9" refreshError="1"/>
      <sheetData sheetId="10" refreshError="1">
        <row r="4">
          <cell r="D4" t="str">
            <v>Belfast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Exp"/>
      <sheetName val="Income"/>
      <sheetName val="B Sheet Table 2"/>
      <sheetName val="Pay"/>
      <sheetName val="Pay Summary Table 3"/>
      <sheetName val="GDS"/>
      <sheetName val="GDS Summary Table 4"/>
      <sheetName val="Control Total Tab"/>
      <sheetName val="high cost drugs"/>
      <sheetName val="CapTable 5"/>
      <sheetName val="Pay Policy Table"/>
      <sheetName val="Agency Table 6"/>
      <sheetName val="Expect"/>
    </sheetNames>
    <sheetDataSet>
      <sheetData sheetId="0">
        <row r="31">
          <cell r="B31" t="str">
            <v xml:space="preserve"> Add: RRLs issued for services provided by other HSC bodies</v>
          </cell>
        </row>
        <row r="32">
          <cell r="C32" t="str">
            <v>BSO</v>
          </cell>
        </row>
        <row r="33">
          <cell r="C33" t="str">
            <v>other (specify)</v>
          </cell>
        </row>
        <row r="34">
          <cell r="C34" t="str">
            <v>other (specify)</v>
          </cell>
        </row>
        <row r="43">
          <cell r="C43" t="str">
            <v>RRL agreed with other HSC bodies (specify)</v>
          </cell>
          <cell r="G43">
            <v>0</v>
          </cell>
        </row>
        <row r="44">
          <cell r="C44" t="str">
            <v>RRL agreed with other gov't departments (specify)</v>
          </cell>
          <cell r="G4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Exp"/>
      <sheetName val="Income"/>
      <sheetName val="Line 17 &amp; 18 Mvt etc"/>
      <sheetName val="B Sheet Table 2"/>
      <sheetName val="Pay"/>
      <sheetName val="GDS"/>
      <sheetName val="Pay Summary Table 3"/>
      <sheetName val="GDS Summary Table 4"/>
      <sheetName val="summay by directorate"/>
      <sheetName val="high cost drugs"/>
      <sheetName val="CapTable 5"/>
      <sheetName val="Pay Policy Table"/>
      <sheetName val="Agency Table 6"/>
      <sheetName val="Bank Table 7"/>
      <sheetName val="Directly Emp'ed Locums Table 8 "/>
      <sheetName val="Sheet1"/>
      <sheetName val="Sheet2"/>
    </sheetNames>
    <sheetDataSet>
      <sheetData sheetId="0">
        <row r="39">
          <cell r="C39" t="str">
            <v>Allocation from SPPG</v>
          </cell>
        </row>
        <row r="41">
          <cell r="C41" t="str">
            <v>DOH non-cash RRL issued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Exp"/>
      <sheetName val="Income"/>
      <sheetName val="Line 17 &amp; 18 Mvt etc"/>
      <sheetName val="B Sheet Table 2"/>
      <sheetName val="Pay"/>
      <sheetName val="GDS"/>
      <sheetName val="Pay Summary Table 3"/>
      <sheetName val="GDS Summary Table 4"/>
      <sheetName val="summay by directorate"/>
      <sheetName val="CapTable 5"/>
      <sheetName val="Pay Policy Table"/>
      <sheetName val="Agency Table 6"/>
      <sheetName val="Bank Table 7"/>
      <sheetName val="Directly Emp'ed Locums Table 8 "/>
      <sheetName val="Sheet1"/>
      <sheetName val="Sheet2"/>
    </sheetNames>
    <sheetDataSet>
      <sheetData sheetId="0"/>
      <sheetData sheetId="1"/>
      <sheetData sheetId="2"/>
      <sheetData sheetId="3">
        <row r="8">
          <cell r="D8" t="str">
            <v>Actual                                            01/04/25</v>
          </cell>
          <cell r="E8" t="str">
            <v>Actual                                             YTD</v>
          </cell>
          <cell r="F8" t="str">
            <v>Forecast                                             31/03/26</v>
          </cell>
          <cell r="G8" t="str">
            <v>Original plan  31/03/25</v>
          </cell>
        </row>
      </sheetData>
      <sheetData sheetId="4"/>
      <sheetData sheetId="5"/>
      <sheetData sheetId="6"/>
      <sheetData sheetId="7"/>
      <sheetData sheetId="8"/>
      <sheetData sheetId="9">
        <row r="8">
          <cell r="F8" t="str">
            <v>Actual  Capital Expenditure to date 2025/26</v>
          </cell>
          <cell r="H8" t="str">
            <v>Forecast Total Expenditure for 2025/26</v>
          </cell>
          <cell r="I8" t="str">
            <v>Notified CRL 2025/26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ditional Income from Boards"/>
      <sheetName val="summary of position"/>
      <sheetName val="Bud Holders"/>
      <sheetName val="Table1"/>
      <sheetName val="Income"/>
      <sheetName val="B SheetTable2"/>
      <sheetName val="PayTable3"/>
      <sheetName val="Pay Summary"/>
      <sheetName val="GDSTable4"/>
      <sheetName val="GDS Summary"/>
      <sheetName val="CapTable5"/>
      <sheetName val="Pay Policy Table"/>
      <sheetName val="Agency Table6"/>
      <sheetName val="capchar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E2" t="str">
            <v>Table 3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Exp"/>
      <sheetName val="Income"/>
      <sheetName val="Line 17 &amp; 18 Mvt etc"/>
      <sheetName val="B Sheet Table 2"/>
      <sheetName val="Pay"/>
      <sheetName val="Pay Summary Table 3"/>
      <sheetName val="GDS"/>
      <sheetName val="GDS Summary Table 4"/>
      <sheetName val="summay by directorate"/>
      <sheetName val="high cost drugs"/>
      <sheetName val="CapTable 5"/>
      <sheetName val="Pay Policy Table"/>
      <sheetName val="Agency Table 6"/>
      <sheetName val="Bank Table 7"/>
      <sheetName val="Directly Emp'ed Locums Table 8 "/>
      <sheetName val="Sheet1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 xml:space="preserve">Pay Cumulative to the end of </v>
          </cell>
        </row>
      </sheetData>
      <sheetData sheetId="6"/>
      <sheetData sheetId="7">
        <row r="7">
          <cell r="B7" t="str">
            <v xml:space="preserve">Goods Cumulative to the end of 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1161-0D44-4F8C-83DC-7807B6931A7B}">
  <sheetPr>
    <pageSetUpPr fitToPage="1"/>
  </sheetPr>
  <dimension ref="B1:M451"/>
  <sheetViews>
    <sheetView tabSelected="1" workbookViewId="0">
      <selection activeCell="L28" sqref="L28"/>
    </sheetView>
  </sheetViews>
  <sheetFormatPr defaultColWidth="12.5703125" defaultRowHeight="15"/>
  <cols>
    <col min="1" max="1" width="4.140625" style="39" customWidth="1"/>
    <col min="2" max="2" width="4.7109375" style="38" customWidth="1"/>
    <col min="3" max="3" width="13.5703125" style="39" customWidth="1"/>
    <col min="4" max="4" width="44.5703125" style="39" customWidth="1"/>
    <col min="5" max="5" width="15.85546875" style="201" customWidth="1"/>
    <col min="6" max="7" width="13.7109375" style="201" customWidth="1"/>
    <col min="8" max="10" width="0" style="150" hidden="1" customWidth="1"/>
    <col min="11" max="11" width="15.85546875" style="39" bestFit="1" customWidth="1"/>
    <col min="12" max="16384" width="12.5703125" style="39"/>
  </cols>
  <sheetData>
    <row r="1" spans="2:13" ht="20.45" customHeight="1">
      <c r="B1" s="42" t="s">
        <v>19</v>
      </c>
      <c r="C1" s="43"/>
      <c r="D1" s="115"/>
      <c r="E1" s="347" t="s">
        <v>20</v>
      </c>
      <c r="F1" s="348"/>
      <c r="G1" s="349"/>
    </row>
    <row r="2" spans="2:13" ht="14.45" customHeight="1">
      <c r="B2" s="44" t="s">
        <v>21</v>
      </c>
      <c r="C2" s="45"/>
      <c r="D2" s="116"/>
      <c r="E2" s="169" t="s">
        <v>2</v>
      </c>
      <c r="F2" s="170" t="s">
        <v>0</v>
      </c>
      <c r="G2" s="171" t="s">
        <v>4</v>
      </c>
    </row>
    <row r="3" spans="2:13" ht="14.45" customHeight="1">
      <c r="B3" s="350">
        <f>+'[1]Net Exp'!$J$4</f>
        <v>45839</v>
      </c>
      <c r="C3" s="351"/>
      <c r="D3" s="352"/>
      <c r="E3" s="172"/>
      <c r="F3" s="173"/>
      <c r="G3" s="174"/>
    </row>
    <row r="4" spans="2:13" ht="14.45" customHeight="1">
      <c r="B4" s="46"/>
      <c r="C4" s="47"/>
      <c r="D4" s="117"/>
      <c r="E4" s="204" t="s">
        <v>67</v>
      </c>
      <c r="F4" s="205" t="s">
        <v>67</v>
      </c>
      <c r="G4" s="206" t="s">
        <v>67</v>
      </c>
    </row>
    <row r="5" spans="2:13" ht="16.149999999999999" customHeight="1">
      <c r="B5" s="48" t="s">
        <v>22</v>
      </c>
      <c r="C5" s="29"/>
      <c r="D5" s="118"/>
      <c r="E5" s="288"/>
      <c r="F5" s="294"/>
      <c r="G5" s="300"/>
    </row>
    <row r="6" spans="2:13" s="51" customFormat="1" ht="16.899999999999999" customHeight="1">
      <c r="B6" s="49"/>
      <c r="C6" s="50" t="str">
        <f>'[2]Net Exp'!C14</f>
        <v>Staff costs</v>
      </c>
      <c r="D6" s="121"/>
      <c r="E6" s="313">
        <f>+'[1]Net Exp'!E14</f>
        <v>457892</v>
      </c>
      <c r="F6" s="312">
        <f>+'[1]Net Exp'!F14</f>
        <v>468043.53200000001</v>
      </c>
      <c r="G6" s="301">
        <f>+'[1]Net Exp'!G14</f>
        <v>10151.532000000007</v>
      </c>
      <c r="H6" s="151">
        <f t="shared" ref="H6:I8" si="0">VALUE(E6)</f>
        <v>457892</v>
      </c>
      <c r="I6" s="151">
        <f t="shared" si="0"/>
        <v>468043.53200000001</v>
      </c>
      <c r="J6" s="151">
        <f>+I6-H6</f>
        <v>10151.532000000007</v>
      </c>
      <c r="K6" s="315"/>
    </row>
    <row r="7" spans="2:13" s="51" customFormat="1" ht="16.899999999999999" customHeight="1">
      <c r="B7" s="49"/>
      <c r="C7" s="50" t="str">
        <f>'[2]Net Exp'!C15</f>
        <v>Depreciation:</v>
      </c>
      <c r="D7" s="121"/>
      <c r="E7" s="313">
        <f>+'[1]Net Exp'!E15</f>
        <v>28233</v>
      </c>
      <c r="F7" s="312">
        <f>+'[1]Net Exp'!F15</f>
        <v>28233.368999999999</v>
      </c>
      <c r="G7" s="301">
        <f>+'[1]Net Exp'!G15</f>
        <v>0.36899999999877764</v>
      </c>
      <c r="H7" s="151">
        <f t="shared" si="0"/>
        <v>28233</v>
      </c>
      <c r="I7" s="151">
        <f t="shared" si="0"/>
        <v>28233.368999999999</v>
      </c>
      <c r="J7" s="151">
        <f>+I7-H7</f>
        <v>0.36899999999877764</v>
      </c>
      <c r="K7" s="315"/>
    </row>
    <row r="8" spans="2:13" s="51" customFormat="1" ht="16.899999999999999" customHeight="1">
      <c r="B8" s="49"/>
      <c r="C8" s="50" t="str">
        <f>'[2]Net Exp'!C16</f>
        <v>Other expenditure</v>
      </c>
      <c r="D8" s="121"/>
      <c r="E8" s="314">
        <f>+'[1]Net Exp'!E16</f>
        <v>284431.33333333331</v>
      </c>
      <c r="F8" s="312">
        <f>+'[1]Net Exp'!F16</f>
        <v>285824</v>
      </c>
      <c r="G8" s="301">
        <f>+'[1]Net Exp'!G16</f>
        <v>1392.6666666666861</v>
      </c>
      <c r="H8" s="151">
        <f t="shared" si="0"/>
        <v>284431.33333333331</v>
      </c>
      <c r="I8" s="151">
        <f t="shared" si="0"/>
        <v>285824</v>
      </c>
      <c r="J8" s="151">
        <f>+I8-H8</f>
        <v>1392.6666666666861</v>
      </c>
      <c r="K8" s="315"/>
      <c r="M8" s="315"/>
    </row>
    <row r="9" spans="2:13" ht="18" customHeight="1">
      <c r="B9" s="119"/>
      <c r="C9" s="53" t="s">
        <v>23</v>
      </c>
      <c r="D9" s="120"/>
      <c r="E9" s="290">
        <f>SUM(E6:E8)</f>
        <v>770556.33333333326</v>
      </c>
      <c r="F9" s="296">
        <f>SUM(F6:F8)</f>
        <v>782100.90100000007</v>
      </c>
      <c r="G9" s="178">
        <f>SUM(G6:G8)</f>
        <v>11544.567666666691</v>
      </c>
      <c r="H9" s="151">
        <f>+H8+H7+H6</f>
        <v>770556.33333333326</v>
      </c>
      <c r="I9" s="151">
        <f>+I8+I7+I6</f>
        <v>782100.90100000007</v>
      </c>
      <c r="J9" s="151">
        <f>+J8+J7+J6</f>
        <v>11544.567666666691</v>
      </c>
      <c r="K9" s="315"/>
    </row>
    <row r="10" spans="2:13" ht="16.899999999999999" customHeight="1">
      <c r="B10" s="48" t="s">
        <v>69</v>
      </c>
      <c r="C10" s="32"/>
      <c r="D10" s="121"/>
      <c r="E10" s="291"/>
      <c r="F10" s="297"/>
      <c r="G10" s="179"/>
      <c r="H10" s="151"/>
      <c r="I10" s="151"/>
      <c r="J10" s="151"/>
      <c r="K10" s="315"/>
    </row>
    <row r="11" spans="2:13" ht="16.899999999999999" customHeight="1">
      <c r="B11" s="52"/>
      <c r="C11" s="50" t="str">
        <f>'[2]Net Exp'!C19</f>
        <v>Income from activities</v>
      </c>
      <c r="D11" s="121"/>
      <c r="E11" s="313">
        <f>+'[1]Net Exp'!E19</f>
        <v>25380</v>
      </c>
      <c r="F11" s="312">
        <f>+'[1]Net Exp'!F19</f>
        <v>25841</v>
      </c>
      <c r="G11" s="301">
        <f>+'[1]Net Exp'!G19</f>
        <v>461</v>
      </c>
      <c r="H11" s="151">
        <f>VALUE(E11)</f>
        <v>25380</v>
      </c>
      <c r="I11" s="151">
        <f>VALUE(F11)</f>
        <v>25841</v>
      </c>
      <c r="J11" s="151">
        <f>+I11-H11</f>
        <v>461</v>
      </c>
      <c r="K11" s="315"/>
    </row>
    <row r="12" spans="2:13" ht="16.899999999999999" customHeight="1">
      <c r="B12" s="52"/>
      <c r="C12" s="50" t="str">
        <f>'[2]Net Exp'!C20</f>
        <v>Other income</v>
      </c>
      <c r="D12" s="121"/>
      <c r="E12" s="313">
        <f>+'[1]Net Exp'!E20</f>
        <v>22388</v>
      </c>
      <c r="F12" s="312">
        <f>+'[1]Net Exp'!F20</f>
        <v>22461.543000000001</v>
      </c>
      <c r="G12" s="301">
        <f>+'[1]Net Exp'!G20</f>
        <v>73.543000000001484</v>
      </c>
      <c r="H12" s="151">
        <f>VALUE(E12)</f>
        <v>22388</v>
      </c>
      <c r="I12" s="151">
        <f>VALUE(F12)</f>
        <v>22461.543000000001</v>
      </c>
      <c r="J12" s="151">
        <f>+I12-H12</f>
        <v>73.543000000001484</v>
      </c>
      <c r="K12" s="315"/>
    </row>
    <row r="13" spans="2:13" ht="16.899999999999999" hidden="1" customHeight="1">
      <c r="B13" s="52"/>
      <c r="C13" s="50" t="str">
        <f>'[3]Net Exp'!C21</f>
        <v>Reimbursements receivable</v>
      </c>
      <c r="D13" s="121"/>
      <c r="E13" s="289">
        <f>'[3]Net Exp'!E21</f>
        <v>0</v>
      </c>
      <c r="F13" s="295">
        <f>'[3]Net Exp'!F21</f>
        <v>0</v>
      </c>
      <c r="G13" s="301">
        <f>'[3]Net Exp'!G21</f>
        <v>0</v>
      </c>
      <c r="H13" s="151"/>
      <c r="I13" s="151"/>
      <c r="J13" s="151"/>
      <c r="K13" s="315"/>
    </row>
    <row r="14" spans="2:13" ht="18" customHeight="1">
      <c r="B14" s="119"/>
      <c r="C14" s="53" t="s">
        <v>24</v>
      </c>
      <c r="D14" s="120"/>
      <c r="E14" s="292">
        <f>SUM(E11:E13)</f>
        <v>47768</v>
      </c>
      <c r="F14" s="298">
        <f>SUM(F11:F13)</f>
        <v>48302.543000000005</v>
      </c>
      <c r="G14" s="180">
        <f>SUM(G11:G13)</f>
        <v>534.54300000000148</v>
      </c>
      <c r="H14" s="151">
        <f>+H11+H12</f>
        <v>47768</v>
      </c>
      <c r="I14" s="151">
        <f>+I11+I12</f>
        <v>48302.543000000005</v>
      </c>
      <c r="J14" s="151">
        <f>+J11+J12</f>
        <v>534.54300000000148</v>
      </c>
      <c r="K14" s="315"/>
    </row>
    <row r="15" spans="2:13" ht="12" customHeight="1" thickBot="1">
      <c r="B15" s="52"/>
      <c r="C15" s="32"/>
      <c r="D15" s="121"/>
      <c r="E15" s="181"/>
      <c r="F15" s="182"/>
      <c r="G15" s="183"/>
      <c r="H15" s="151"/>
      <c r="I15" s="151"/>
      <c r="J15" s="151"/>
      <c r="K15" s="315"/>
    </row>
    <row r="16" spans="2:13" s="41" customFormat="1" ht="19.149999999999999" customHeight="1" thickBot="1">
      <c r="B16" s="110"/>
      <c r="C16" s="111" t="s">
        <v>25</v>
      </c>
      <c r="D16" s="122"/>
      <c r="E16" s="293">
        <f>ROUND(E9-E14,0)</f>
        <v>722788</v>
      </c>
      <c r="F16" s="299">
        <f>ROUND(F9-F14,0)</f>
        <v>733798</v>
      </c>
      <c r="G16" s="184">
        <f>G9-G14</f>
        <v>11010.02466666669</v>
      </c>
      <c r="H16" s="151">
        <f>+H9-H14</f>
        <v>722788.33333333326</v>
      </c>
      <c r="I16" s="151">
        <f>+I9-I14</f>
        <v>733798.35800000001</v>
      </c>
      <c r="J16" s="151">
        <f>+J9-J14</f>
        <v>11010.02466666669</v>
      </c>
      <c r="K16" s="315"/>
    </row>
    <row r="17" spans="2:11" ht="16.899999999999999" customHeight="1">
      <c r="B17" s="113" t="str">
        <f>'[3]Net Exp'!B25</f>
        <v>Less adjustments:</v>
      </c>
      <c r="C17" s="113"/>
      <c r="D17" s="123"/>
      <c r="E17" s="185"/>
      <c r="F17" s="186"/>
      <c r="G17" s="187"/>
      <c r="H17" s="151"/>
      <c r="I17" s="151"/>
      <c r="J17" s="151"/>
      <c r="K17" s="315"/>
    </row>
    <row r="18" spans="2:11" ht="16.149999999999999" customHeight="1">
      <c r="B18" s="113"/>
      <c r="C18" s="50" t="str">
        <f>'[2]Net Exp'!C26</f>
        <v>(Profit) / loss on disposal of fixed assets</v>
      </c>
      <c r="D18" s="50"/>
      <c r="E18" s="313">
        <f>+'[1]Net Exp'!E26</f>
        <v>0</v>
      </c>
      <c r="F18" s="312">
        <f>+'[1]Net Exp'!F26</f>
        <v>-20</v>
      </c>
      <c r="G18" s="301">
        <f>+'[1]Net Exp'!G26</f>
        <v>-20</v>
      </c>
      <c r="H18" s="151"/>
      <c r="I18" s="151"/>
      <c r="J18" s="151"/>
      <c r="K18" s="315"/>
    </row>
    <row r="19" spans="2:11" ht="16.149999999999999" customHeight="1">
      <c r="B19" s="113"/>
      <c r="C19" s="50" t="str">
        <f>'[2]Net Exp'!C27</f>
        <v>Depreciation</v>
      </c>
      <c r="D19" s="50"/>
      <c r="E19" s="313">
        <f>+'[1]Net Exp'!E27</f>
        <v>-24696.868999999999</v>
      </c>
      <c r="F19" s="312">
        <f>+'[1]Net Exp'!F27</f>
        <v>-24696.868999999999</v>
      </c>
      <c r="G19" s="301">
        <f>+'[1]Net Exp'!G27</f>
        <v>0</v>
      </c>
      <c r="H19" s="151">
        <f t="shared" ref="H19:I21" si="1">VALUE(E19)</f>
        <v>-24696.868999999999</v>
      </c>
      <c r="I19" s="151">
        <f t="shared" si="1"/>
        <v>-24696.868999999999</v>
      </c>
      <c r="J19" s="151">
        <f>+I19-H19</f>
        <v>0</v>
      </c>
      <c r="K19" s="315"/>
    </row>
    <row r="20" spans="2:11" ht="16.149999999999999" customHeight="1">
      <c r="B20" s="113"/>
      <c r="C20" s="50" t="str">
        <f>'[2]Net Exp'!C28</f>
        <v>Amortisation</v>
      </c>
      <c r="D20" s="50"/>
      <c r="E20" s="313">
        <f>+'[1]Net Exp'!E28</f>
        <v>-3536.5</v>
      </c>
      <c r="F20" s="312">
        <f>+'[1]Net Exp'!F28</f>
        <v>-3536.5</v>
      </c>
      <c r="G20" s="301">
        <f>+'[1]Net Exp'!G28</f>
        <v>0</v>
      </c>
      <c r="H20" s="151">
        <f t="shared" si="1"/>
        <v>-3536.5</v>
      </c>
      <c r="I20" s="151">
        <f t="shared" si="1"/>
        <v>-3536.5</v>
      </c>
      <c r="J20" s="151">
        <f>+I20-H20</f>
        <v>0</v>
      </c>
      <c r="K20" s="315"/>
    </row>
    <row r="21" spans="2:11" ht="16.149999999999999" customHeight="1">
      <c r="B21" s="113"/>
      <c r="C21" s="50" t="str">
        <f>'[2]Net Exp'!C29</f>
        <v>Impairments</v>
      </c>
      <c r="D21" s="50"/>
      <c r="E21" s="314">
        <f>+'[1]Net Exp'!E29</f>
        <v>0</v>
      </c>
      <c r="F21" s="312">
        <f>+'[1]Net Exp'!F29</f>
        <v>0</v>
      </c>
      <c r="G21" s="301">
        <f>+'[1]Net Exp'!G29</f>
        <v>0</v>
      </c>
      <c r="H21" s="151">
        <f t="shared" si="1"/>
        <v>0</v>
      </c>
      <c r="I21" s="151">
        <f t="shared" si="1"/>
        <v>0</v>
      </c>
      <c r="J21" s="151">
        <f>+I21-H21</f>
        <v>0</v>
      </c>
      <c r="K21" s="315"/>
    </row>
    <row r="22" spans="2:11" ht="16.899999999999999" customHeight="1" thickBot="1">
      <c r="B22" s="119"/>
      <c r="C22" s="53" t="s">
        <v>26</v>
      </c>
      <c r="D22" s="120"/>
      <c r="E22" s="292">
        <f>ROUND(SUM(E18:E21),0)</f>
        <v>-28233</v>
      </c>
      <c r="F22" s="298">
        <f>ROUND(SUM(F18:F21),0)</f>
        <v>-28253</v>
      </c>
      <c r="G22" s="180">
        <f>SUM(G18:G21)</f>
        <v>-20</v>
      </c>
      <c r="H22" s="151">
        <f>+H21+H20+H19</f>
        <v>-28233.368999999999</v>
      </c>
      <c r="I22" s="151">
        <f>+I21+I20+I19</f>
        <v>-28233.368999999999</v>
      </c>
      <c r="J22" s="151">
        <f>+J21+J20+J19</f>
        <v>0</v>
      </c>
      <c r="K22" s="315"/>
    </row>
    <row r="23" spans="2:11" ht="16.149999999999999" hidden="1" customHeight="1">
      <c r="B23" s="112" t="str">
        <f>'[4]Net Exp'!B31</f>
        <v xml:space="preserve"> Add: RRLs issued for services provided by other HSC bodies</v>
      </c>
      <c r="C23" s="50"/>
      <c r="D23" s="123"/>
      <c r="E23" s="289"/>
      <c r="F23" s="295"/>
      <c r="G23" s="301"/>
      <c r="H23" s="151"/>
      <c r="I23" s="151"/>
      <c r="J23" s="151"/>
      <c r="K23" s="315"/>
    </row>
    <row r="24" spans="2:11" ht="16.149999999999999" hidden="1" customHeight="1">
      <c r="B24" s="49"/>
      <c r="C24" s="50" t="str">
        <f>'[4]Net Exp'!C32</f>
        <v>BSO</v>
      </c>
      <c r="D24" s="123"/>
      <c r="E24" s="289">
        <f>'[4]Net Exp'!E32</f>
        <v>0</v>
      </c>
      <c r="F24" s="295">
        <f>'[4]Net Exp'!F32</f>
        <v>0</v>
      </c>
      <c r="G24" s="301">
        <f>'[4]Net Exp'!G32</f>
        <v>0</v>
      </c>
      <c r="H24" s="151"/>
      <c r="I24" s="151"/>
      <c r="J24" s="151"/>
      <c r="K24" s="315"/>
    </row>
    <row r="25" spans="2:11" ht="16.149999999999999" hidden="1" customHeight="1">
      <c r="B25" s="49"/>
      <c r="C25" s="50" t="str">
        <f>'[4]Net Exp'!C33</f>
        <v>other (specify)</v>
      </c>
      <c r="D25" s="123"/>
      <c r="E25" s="289">
        <f>'[4]Net Exp'!E33</f>
        <v>0</v>
      </c>
      <c r="F25" s="295">
        <f>'[4]Net Exp'!F33</f>
        <v>0</v>
      </c>
      <c r="G25" s="301">
        <f>'[4]Net Exp'!G33</f>
        <v>0</v>
      </c>
      <c r="H25" s="151"/>
      <c r="I25" s="151"/>
      <c r="J25" s="151"/>
      <c r="K25" s="315"/>
    </row>
    <row r="26" spans="2:11" ht="16.149999999999999" hidden="1" customHeight="1">
      <c r="B26" s="49"/>
      <c r="C26" s="50" t="str">
        <f>'[4]Net Exp'!C34</f>
        <v>other (specify)</v>
      </c>
      <c r="D26" s="123"/>
      <c r="E26" s="289">
        <f>'[4]Net Exp'!E34</f>
        <v>0</v>
      </c>
      <c r="F26" s="295">
        <f>'[4]Net Exp'!F34</f>
        <v>0</v>
      </c>
      <c r="G26" s="301">
        <f>'[4]Net Exp'!G34</f>
        <v>0</v>
      </c>
      <c r="H26" s="151"/>
      <c r="I26" s="151"/>
      <c r="J26" s="151"/>
      <c r="K26" s="315"/>
    </row>
    <row r="27" spans="2:11" ht="16.899999999999999" hidden="1" customHeight="1" thickBot="1">
      <c r="B27" s="126"/>
      <c r="C27" s="127" t="s">
        <v>27</v>
      </c>
      <c r="D27" s="124"/>
      <c r="E27" s="188">
        <f>SUM(E24:E26)</f>
        <v>0</v>
      </c>
      <c r="F27" s="189">
        <f>SUM(F24:F26)</f>
        <v>0</v>
      </c>
      <c r="G27" s="190">
        <f>SUM(G24:G26)</f>
        <v>0</v>
      </c>
      <c r="H27" s="151"/>
      <c r="I27" s="151"/>
      <c r="J27" s="151"/>
      <c r="K27" s="315"/>
    </row>
    <row r="28" spans="2:11" s="41" customFormat="1" ht="18" customHeight="1" thickBot="1">
      <c r="B28" s="107"/>
      <c r="C28" s="128" t="s">
        <v>28</v>
      </c>
      <c r="D28" s="109"/>
      <c r="E28" s="191">
        <f>E16+E22+E27</f>
        <v>694555</v>
      </c>
      <c r="F28" s="192">
        <f>F16+F22+F27</f>
        <v>705545</v>
      </c>
      <c r="G28" s="184">
        <f>G16+G22+G27</f>
        <v>10990.02466666669</v>
      </c>
      <c r="H28" s="151">
        <f>+H16+H22</f>
        <v>694554.96433333331</v>
      </c>
      <c r="I28" s="151">
        <f>+I16+I22</f>
        <v>705564.98900000006</v>
      </c>
      <c r="J28" s="151">
        <f>+J16+J22</f>
        <v>11010.02466666669</v>
      </c>
      <c r="K28" s="315"/>
    </row>
    <row r="29" spans="2:11" ht="16.149999999999999" customHeight="1">
      <c r="B29" s="48" t="s">
        <v>68</v>
      </c>
      <c r="D29" s="123"/>
      <c r="E29" s="185"/>
      <c r="F29" s="186"/>
      <c r="G29" s="187"/>
      <c r="H29" s="151"/>
      <c r="I29" s="151"/>
      <c r="J29" s="151"/>
      <c r="K29" s="315"/>
    </row>
    <row r="30" spans="2:11" ht="15.6" customHeight="1">
      <c r="B30" s="49"/>
      <c r="C30" s="50" t="str">
        <f>+'[5]Net Exp'!C39</f>
        <v>Allocation from SPPG</v>
      </c>
      <c r="D30" s="121"/>
      <c r="E30" s="313">
        <f>+'[1]Net Exp'!E39</f>
        <v>678044</v>
      </c>
      <c r="F30" s="312">
        <f>+'[1]Net Exp'!F39</f>
        <v>678044</v>
      </c>
      <c r="G30" s="301">
        <f>+'[1]Net Exp'!G39</f>
        <v>0</v>
      </c>
      <c r="H30" s="151">
        <f t="shared" ref="H30:I35" si="2">VALUE(E30)</f>
        <v>678044</v>
      </c>
      <c r="I30" s="151">
        <f t="shared" si="2"/>
        <v>678044</v>
      </c>
      <c r="J30" s="151">
        <f t="shared" ref="J30:J35" si="3">+I30-H30</f>
        <v>0</v>
      </c>
      <c r="K30" s="315"/>
    </row>
    <row r="31" spans="2:11" ht="15.6" customHeight="1">
      <c r="B31" s="49"/>
      <c r="C31" s="50" t="str">
        <f>'[2]Net Exp'!C40</f>
        <v>Allocation from PHA</v>
      </c>
      <c r="D31" s="121"/>
      <c r="E31" s="313">
        <f>+'[1]Net Exp'!E40</f>
        <v>8731</v>
      </c>
      <c r="F31" s="312">
        <f>+'[1]Net Exp'!F40</f>
        <v>8731</v>
      </c>
      <c r="G31" s="301">
        <f>+'[1]Net Exp'!G40</f>
        <v>0</v>
      </c>
      <c r="H31" s="151">
        <f t="shared" si="2"/>
        <v>8731</v>
      </c>
      <c r="I31" s="151">
        <f t="shared" si="2"/>
        <v>8731</v>
      </c>
      <c r="J31" s="151">
        <f t="shared" si="3"/>
        <v>0</v>
      </c>
      <c r="K31" s="315"/>
    </row>
    <row r="32" spans="2:11" ht="15.6" customHeight="1">
      <c r="B32" s="49"/>
      <c r="C32" s="50" t="str">
        <f>+'[5]Net Exp'!C41</f>
        <v>DOH non-cash RRL issued</v>
      </c>
      <c r="D32" s="121"/>
      <c r="E32" s="313">
        <f>+'[1]Net Exp'!E41</f>
        <v>0</v>
      </c>
      <c r="F32" s="312">
        <f>+'[1]Net Exp'!F41</f>
        <v>0</v>
      </c>
      <c r="G32" s="301">
        <f>+'[1]Net Exp'!G41</f>
        <v>0</v>
      </c>
      <c r="H32" s="151">
        <f t="shared" si="2"/>
        <v>0</v>
      </c>
      <c r="I32" s="151">
        <f t="shared" si="2"/>
        <v>0</v>
      </c>
      <c r="J32" s="151">
        <f t="shared" si="3"/>
        <v>0</v>
      </c>
    </row>
    <row r="33" spans="2:10" ht="15.6" customHeight="1" thickBot="1">
      <c r="B33" s="49"/>
      <c r="C33" s="50" t="str">
        <f>'[2]Net Exp'!C42</f>
        <v>SUMDE &amp; NIMDTA (now only NIMDTA-SUMDE under HSCB RRL)</v>
      </c>
      <c r="D33" s="121"/>
      <c r="E33" s="313">
        <f>+'[1]Net Exp'!E42</f>
        <v>7780</v>
      </c>
      <c r="F33" s="312">
        <f>+'[1]Net Exp'!F42</f>
        <v>7780</v>
      </c>
      <c r="G33" s="301">
        <f>+'[1]Net Exp'!G42</f>
        <v>0</v>
      </c>
      <c r="H33" s="151">
        <f t="shared" si="2"/>
        <v>7780</v>
      </c>
      <c r="I33" s="151">
        <f t="shared" si="2"/>
        <v>7780</v>
      </c>
      <c r="J33" s="151">
        <f t="shared" si="3"/>
        <v>0</v>
      </c>
    </row>
    <row r="34" spans="2:10" ht="15.6" hidden="1" customHeight="1">
      <c r="B34" s="49"/>
      <c r="C34" s="50" t="str">
        <f>'[4]Net Exp'!C43</f>
        <v>RRL agreed with other HSC bodies (specify)</v>
      </c>
      <c r="D34" s="123"/>
      <c r="E34" s="175">
        <f>'[4]Net Exp'!E43</f>
        <v>0</v>
      </c>
      <c r="F34" s="176">
        <f>'[4]Net Exp'!F43</f>
        <v>0</v>
      </c>
      <c r="G34" s="177">
        <f>'[4]Net Exp'!G43</f>
        <v>0</v>
      </c>
      <c r="H34" s="151">
        <f t="shared" si="2"/>
        <v>0</v>
      </c>
      <c r="I34" s="151">
        <f t="shared" si="2"/>
        <v>0</v>
      </c>
      <c r="J34" s="151">
        <f t="shared" si="3"/>
        <v>0</v>
      </c>
    </row>
    <row r="35" spans="2:10" ht="15.6" hidden="1" customHeight="1" thickBot="1">
      <c r="B35" s="49"/>
      <c r="C35" s="50" t="str">
        <f>'[4]Net Exp'!C44</f>
        <v>RRL agreed with other gov't departments (specify)</v>
      </c>
      <c r="D35" s="123"/>
      <c r="E35" s="175">
        <f>'[4]Net Exp'!E44</f>
        <v>0</v>
      </c>
      <c r="F35" s="176">
        <f>'[4]Net Exp'!F44</f>
        <v>0</v>
      </c>
      <c r="G35" s="177">
        <f>'[4]Net Exp'!G44</f>
        <v>0</v>
      </c>
      <c r="H35" s="151">
        <f t="shared" si="2"/>
        <v>0</v>
      </c>
      <c r="I35" s="151">
        <f t="shared" si="2"/>
        <v>0</v>
      </c>
      <c r="J35" s="151">
        <f t="shared" si="3"/>
        <v>0</v>
      </c>
    </row>
    <row r="36" spans="2:10" s="41" customFormat="1" ht="18" customHeight="1" thickBot="1">
      <c r="B36" s="107"/>
      <c r="C36" s="108" t="s">
        <v>29</v>
      </c>
      <c r="D36" s="125"/>
      <c r="E36" s="191">
        <f t="shared" ref="E36:J36" si="4">SUM(E30:E35)</f>
        <v>694555</v>
      </c>
      <c r="F36" s="192">
        <f t="shared" si="4"/>
        <v>694555</v>
      </c>
      <c r="G36" s="193">
        <f t="shared" si="4"/>
        <v>0</v>
      </c>
      <c r="H36" s="151">
        <f t="shared" si="4"/>
        <v>694555</v>
      </c>
      <c r="I36" s="151">
        <f t="shared" si="4"/>
        <v>694555</v>
      </c>
      <c r="J36" s="151">
        <f t="shared" si="4"/>
        <v>0</v>
      </c>
    </row>
    <row r="37" spans="2:10" ht="15" customHeight="1" thickBot="1">
      <c r="B37" s="49"/>
      <c r="C37" s="50"/>
      <c r="D37" s="123"/>
      <c r="E37" s="194"/>
      <c r="F37" s="195"/>
      <c r="G37" s="187"/>
      <c r="H37" s="151"/>
      <c r="I37" s="151"/>
      <c r="J37" s="151"/>
    </row>
    <row r="38" spans="2:10" ht="19.149999999999999" customHeight="1" thickBot="1">
      <c r="B38" s="106"/>
      <c r="C38" s="345" t="s">
        <v>30</v>
      </c>
      <c r="D38" s="346"/>
      <c r="E38" s="196">
        <f>E36-E28</f>
        <v>0</v>
      </c>
      <c r="F38" s="197">
        <f>F36-F28</f>
        <v>-10990</v>
      </c>
      <c r="G38" s="184">
        <f>G36-G28</f>
        <v>-10990.02466666669</v>
      </c>
      <c r="H38" s="151">
        <f>+H28-H36</f>
        <v>-3.5666666692122817E-2</v>
      </c>
      <c r="I38" s="151">
        <f>+I28-I36</f>
        <v>11009.98900000006</v>
      </c>
      <c r="J38" s="151">
        <f>+J28-J36</f>
        <v>11010.02466666669</v>
      </c>
    </row>
    <row r="39" spans="2:10">
      <c r="B39" s="35"/>
      <c r="D39" s="33"/>
      <c r="E39" s="198"/>
      <c r="F39" s="198"/>
      <c r="G39" s="198"/>
      <c r="H39" s="151"/>
    </row>
    <row r="40" spans="2:10" s="57" customFormat="1">
      <c r="B40" s="54"/>
      <c r="C40" s="55"/>
      <c r="D40" s="56"/>
      <c r="E40" s="199"/>
      <c r="F40" s="199"/>
      <c r="G40" s="199"/>
      <c r="H40" s="152"/>
      <c r="I40" s="152"/>
      <c r="J40" s="152"/>
    </row>
    <row r="41" spans="2:10">
      <c r="B41" s="58" t="s">
        <v>83</v>
      </c>
      <c r="C41" s="33"/>
      <c r="D41" s="40"/>
      <c r="E41" s="200"/>
      <c r="F41" s="200"/>
      <c r="G41" s="200"/>
    </row>
    <row r="42" spans="2:10">
      <c r="B42" s="58"/>
      <c r="C42" s="40"/>
      <c r="D42" s="40"/>
      <c r="E42" s="200"/>
      <c r="F42" s="200"/>
      <c r="G42" s="200"/>
    </row>
    <row r="43" spans="2:10">
      <c r="B43" s="58"/>
      <c r="C43" s="40"/>
      <c r="D43" s="40"/>
      <c r="E43" s="200"/>
      <c r="F43" s="200"/>
      <c r="G43" s="200"/>
    </row>
    <row r="44" spans="2:10">
      <c r="B44" s="58"/>
      <c r="C44" s="40"/>
      <c r="D44" s="40"/>
      <c r="E44" s="200"/>
      <c r="F44" s="200"/>
      <c r="G44" s="200"/>
    </row>
    <row r="45" spans="2:10">
      <c r="B45" s="58"/>
      <c r="C45" s="40"/>
      <c r="D45" s="40"/>
      <c r="E45" s="200"/>
      <c r="F45" s="200"/>
      <c r="G45" s="200"/>
    </row>
    <row r="46" spans="2:10" s="40" customFormat="1">
      <c r="B46" s="58"/>
      <c r="E46" s="200"/>
      <c r="F46" s="200"/>
      <c r="G46" s="200"/>
      <c r="H46" s="153"/>
      <c r="I46" s="153"/>
      <c r="J46" s="153"/>
    </row>
    <row r="47" spans="2:10" s="40" customFormat="1">
      <c r="B47" s="58"/>
      <c r="E47" s="200"/>
      <c r="F47" s="200"/>
      <c r="G47" s="200"/>
      <c r="H47" s="153"/>
      <c r="I47" s="153"/>
      <c r="J47" s="153"/>
    </row>
    <row r="48" spans="2:10" s="40" customFormat="1">
      <c r="B48" s="58"/>
      <c r="E48" s="200"/>
      <c r="F48" s="200"/>
      <c r="G48" s="200"/>
      <c r="H48" s="153"/>
      <c r="I48" s="153"/>
      <c r="J48" s="153"/>
    </row>
    <row r="49" spans="2:10" s="40" customFormat="1">
      <c r="B49" s="58"/>
      <c r="E49" s="200"/>
      <c r="F49" s="200"/>
      <c r="G49" s="200"/>
      <c r="H49" s="153"/>
      <c r="I49" s="153"/>
      <c r="J49" s="153"/>
    </row>
    <row r="50" spans="2:10" s="40" customFormat="1">
      <c r="B50" s="58"/>
      <c r="E50" s="200"/>
      <c r="F50" s="200"/>
      <c r="G50" s="200"/>
      <c r="H50" s="153"/>
      <c r="I50" s="153"/>
      <c r="J50" s="153"/>
    </row>
    <row r="51" spans="2:10" s="40" customFormat="1">
      <c r="B51" s="58"/>
      <c r="E51" s="200"/>
      <c r="F51" s="200"/>
      <c r="G51" s="200"/>
      <c r="H51" s="153"/>
      <c r="I51" s="153"/>
      <c r="J51" s="153"/>
    </row>
    <row r="52" spans="2:10" s="40" customFormat="1">
      <c r="B52" s="58"/>
      <c r="E52" s="200"/>
      <c r="F52" s="200"/>
      <c r="G52" s="200"/>
      <c r="H52" s="153"/>
      <c r="I52" s="153"/>
      <c r="J52" s="153"/>
    </row>
    <row r="53" spans="2:10" s="40" customFormat="1">
      <c r="B53" s="58"/>
      <c r="E53" s="200"/>
      <c r="F53" s="200"/>
      <c r="G53" s="200"/>
      <c r="H53" s="153"/>
      <c r="I53" s="153"/>
      <c r="J53" s="153"/>
    </row>
    <row r="54" spans="2:10" s="40" customFormat="1">
      <c r="B54" s="58"/>
      <c r="E54" s="200"/>
      <c r="F54" s="200"/>
      <c r="G54" s="200"/>
      <c r="H54" s="153"/>
      <c r="I54" s="153"/>
      <c r="J54" s="153"/>
    </row>
    <row r="55" spans="2:10" s="40" customFormat="1">
      <c r="B55" s="58"/>
      <c r="E55" s="200"/>
      <c r="F55" s="200"/>
      <c r="G55" s="200"/>
      <c r="H55" s="153"/>
      <c r="I55" s="153"/>
      <c r="J55" s="153"/>
    </row>
    <row r="56" spans="2:10" s="40" customFormat="1">
      <c r="B56" s="58"/>
      <c r="E56" s="200"/>
      <c r="F56" s="200"/>
      <c r="G56" s="200"/>
      <c r="H56" s="153"/>
      <c r="I56" s="153"/>
      <c r="J56" s="153"/>
    </row>
    <row r="57" spans="2:10" s="40" customFormat="1">
      <c r="B57" s="58"/>
      <c r="E57" s="200"/>
      <c r="F57" s="200"/>
      <c r="G57" s="200"/>
      <c r="H57" s="153"/>
      <c r="I57" s="153"/>
      <c r="J57" s="153"/>
    </row>
    <row r="58" spans="2:10" s="40" customFormat="1">
      <c r="B58" s="58"/>
      <c r="E58" s="200"/>
      <c r="F58" s="200"/>
      <c r="G58" s="200"/>
      <c r="H58" s="153"/>
      <c r="I58" s="153"/>
      <c r="J58" s="153"/>
    </row>
    <row r="59" spans="2:10" s="40" customFormat="1">
      <c r="B59" s="58"/>
      <c r="E59" s="200"/>
      <c r="F59" s="200"/>
      <c r="G59" s="200"/>
      <c r="H59" s="153"/>
      <c r="I59" s="153"/>
      <c r="J59" s="153"/>
    </row>
    <row r="60" spans="2:10" s="40" customFormat="1">
      <c r="B60" s="58"/>
      <c r="E60" s="200"/>
      <c r="F60" s="200"/>
      <c r="G60" s="200"/>
      <c r="H60" s="153"/>
      <c r="I60" s="153"/>
      <c r="J60" s="153"/>
    </row>
    <row r="61" spans="2:10" s="40" customFormat="1">
      <c r="B61" s="58"/>
      <c r="E61" s="200"/>
      <c r="F61" s="200"/>
      <c r="G61" s="200"/>
      <c r="H61" s="153"/>
      <c r="I61" s="153"/>
      <c r="J61" s="153"/>
    </row>
    <row r="62" spans="2:10" s="40" customFormat="1">
      <c r="B62" s="58"/>
      <c r="E62" s="200"/>
      <c r="F62" s="200"/>
      <c r="G62" s="200"/>
      <c r="H62" s="153"/>
      <c r="I62" s="153"/>
      <c r="J62" s="153"/>
    </row>
    <row r="63" spans="2:10" s="40" customFormat="1">
      <c r="B63" s="58"/>
      <c r="E63" s="200"/>
      <c r="F63" s="200"/>
      <c r="G63" s="200"/>
      <c r="H63" s="153"/>
      <c r="I63" s="153"/>
      <c r="J63" s="153"/>
    </row>
    <row r="64" spans="2:10" s="40" customFormat="1">
      <c r="B64" s="58"/>
      <c r="E64" s="200"/>
      <c r="F64" s="200"/>
      <c r="G64" s="200"/>
      <c r="H64" s="153"/>
      <c r="I64" s="153"/>
      <c r="J64" s="153"/>
    </row>
    <row r="65" spans="2:10" s="40" customFormat="1">
      <c r="B65" s="58"/>
      <c r="E65" s="200"/>
      <c r="F65" s="200"/>
      <c r="G65" s="200"/>
      <c r="H65" s="153"/>
      <c r="I65" s="153"/>
      <c r="J65" s="153"/>
    </row>
    <row r="66" spans="2:10" s="40" customFormat="1">
      <c r="B66" s="58"/>
      <c r="E66" s="200"/>
      <c r="F66" s="200"/>
      <c r="G66" s="200"/>
      <c r="H66" s="153"/>
      <c r="I66" s="153"/>
      <c r="J66" s="153"/>
    </row>
    <row r="67" spans="2:10" s="40" customFormat="1">
      <c r="B67" s="58"/>
      <c r="E67" s="200"/>
      <c r="F67" s="200"/>
      <c r="G67" s="200"/>
      <c r="H67" s="153"/>
      <c r="I67" s="153"/>
      <c r="J67" s="153"/>
    </row>
    <row r="68" spans="2:10" s="40" customFormat="1">
      <c r="B68" s="58"/>
      <c r="E68" s="200"/>
      <c r="F68" s="200"/>
      <c r="G68" s="200"/>
      <c r="H68" s="153"/>
      <c r="I68" s="153"/>
      <c r="J68" s="153"/>
    </row>
    <row r="69" spans="2:10" s="40" customFormat="1">
      <c r="B69" s="58"/>
      <c r="E69" s="200"/>
      <c r="F69" s="200"/>
      <c r="G69" s="200"/>
      <c r="H69" s="153"/>
      <c r="I69" s="153"/>
      <c r="J69" s="153"/>
    </row>
    <row r="70" spans="2:10" s="40" customFormat="1">
      <c r="B70" s="58"/>
      <c r="E70" s="200"/>
      <c r="F70" s="200"/>
      <c r="G70" s="200"/>
      <c r="H70" s="153"/>
      <c r="I70" s="153"/>
      <c r="J70" s="153"/>
    </row>
    <row r="71" spans="2:10" s="40" customFormat="1">
      <c r="B71" s="58"/>
      <c r="E71" s="200"/>
      <c r="F71" s="200"/>
      <c r="G71" s="200"/>
      <c r="H71" s="153"/>
      <c r="I71" s="153"/>
      <c r="J71" s="153"/>
    </row>
    <row r="72" spans="2:10" s="40" customFormat="1">
      <c r="B72" s="58"/>
      <c r="E72" s="200"/>
      <c r="F72" s="200"/>
      <c r="G72" s="200"/>
      <c r="H72" s="153"/>
      <c r="I72" s="153"/>
      <c r="J72" s="153"/>
    </row>
    <row r="73" spans="2:10" s="40" customFormat="1">
      <c r="B73" s="58"/>
      <c r="E73" s="200"/>
      <c r="F73" s="200"/>
      <c r="G73" s="200"/>
      <c r="H73" s="153"/>
      <c r="I73" s="153"/>
      <c r="J73" s="153"/>
    </row>
    <row r="74" spans="2:10" s="40" customFormat="1">
      <c r="B74" s="58"/>
      <c r="E74" s="200"/>
      <c r="F74" s="200"/>
      <c r="G74" s="200"/>
      <c r="H74" s="153"/>
      <c r="I74" s="153"/>
      <c r="J74" s="153"/>
    </row>
    <row r="75" spans="2:10" s="40" customFormat="1">
      <c r="B75" s="58"/>
      <c r="E75" s="200"/>
      <c r="F75" s="200"/>
      <c r="G75" s="200"/>
      <c r="H75" s="153"/>
      <c r="I75" s="153"/>
      <c r="J75" s="153"/>
    </row>
    <row r="76" spans="2:10" s="40" customFormat="1">
      <c r="B76" s="58"/>
      <c r="E76" s="200"/>
      <c r="F76" s="200"/>
      <c r="G76" s="200"/>
      <c r="H76" s="153"/>
      <c r="I76" s="153"/>
      <c r="J76" s="153"/>
    </row>
    <row r="77" spans="2:10" s="40" customFormat="1">
      <c r="B77" s="58"/>
      <c r="E77" s="200"/>
      <c r="F77" s="200"/>
      <c r="G77" s="200"/>
      <c r="H77" s="153"/>
      <c r="I77" s="153"/>
      <c r="J77" s="153"/>
    </row>
    <row r="78" spans="2:10" s="40" customFormat="1">
      <c r="B78" s="58"/>
      <c r="E78" s="200"/>
      <c r="F78" s="200"/>
      <c r="G78" s="200"/>
      <c r="H78" s="153"/>
      <c r="I78" s="153"/>
      <c r="J78" s="153"/>
    </row>
    <row r="79" spans="2:10" s="40" customFormat="1">
      <c r="B79" s="58"/>
      <c r="E79" s="200"/>
      <c r="F79" s="200"/>
      <c r="G79" s="200"/>
      <c r="H79" s="153"/>
      <c r="I79" s="153"/>
      <c r="J79" s="153"/>
    </row>
    <row r="80" spans="2:10" s="40" customFormat="1">
      <c r="B80" s="58"/>
      <c r="E80" s="200"/>
      <c r="F80" s="200"/>
      <c r="G80" s="200"/>
      <c r="H80" s="153"/>
      <c r="I80" s="153"/>
      <c r="J80" s="153"/>
    </row>
    <row r="81" spans="2:10" s="40" customFormat="1">
      <c r="B81" s="58"/>
      <c r="E81" s="200"/>
      <c r="F81" s="200"/>
      <c r="G81" s="200"/>
      <c r="H81" s="153"/>
      <c r="I81" s="153"/>
      <c r="J81" s="153"/>
    </row>
    <row r="82" spans="2:10" s="40" customFormat="1">
      <c r="B82" s="58"/>
      <c r="E82" s="200"/>
      <c r="F82" s="200"/>
      <c r="G82" s="200"/>
      <c r="H82" s="153"/>
      <c r="I82" s="153"/>
      <c r="J82" s="153"/>
    </row>
    <row r="83" spans="2:10" s="40" customFormat="1">
      <c r="B83" s="58"/>
      <c r="E83" s="200"/>
      <c r="F83" s="200"/>
      <c r="G83" s="200"/>
      <c r="H83" s="153"/>
      <c r="I83" s="153"/>
      <c r="J83" s="153"/>
    </row>
    <row r="84" spans="2:10" s="40" customFormat="1">
      <c r="B84" s="58"/>
      <c r="E84" s="200"/>
      <c r="F84" s="200"/>
      <c r="G84" s="200"/>
      <c r="H84" s="153"/>
      <c r="I84" s="153"/>
      <c r="J84" s="153"/>
    </row>
    <row r="85" spans="2:10" s="40" customFormat="1">
      <c r="B85" s="58"/>
      <c r="E85" s="200"/>
      <c r="F85" s="200"/>
      <c r="G85" s="200"/>
      <c r="H85" s="153"/>
      <c r="I85" s="153"/>
      <c r="J85" s="153"/>
    </row>
    <row r="86" spans="2:10" s="40" customFormat="1">
      <c r="B86" s="58"/>
      <c r="E86" s="200"/>
      <c r="F86" s="200"/>
      <c r="G86" s="200"/>
      <c r="H86" s="153"/>
      <c r="I86" s="153"/>
      <c r="J86" s="153"/>
    </row>
    <row r="87" spans="2:10" s="40" customFormat="1">
      <c r="B87" s="58"/>
      <c r="E87" s="200"/>
      <c r="F87" s="200"/>
      <c r="G87" s="200"/>
      <c r="H87" s="153"/>
      <c r="I87" s="153"/>
      <c r="J87" s="153"/>
    </row>
    <row r="88" spans="2:10" s="40" customFormat="1">
      <c r="B88" s="58"/>
      <c r="E88" s="200"/>
      <c r="F88" s="200"/>
      <c r="G88" s="200"/>
      <c r="H88" s="153"/>
      <c r="I88" s="153"/>
      <c r="J88" s="153"/>
    </row>
    <row r="89" spans="2:10" s="40" customFormat="1">
      <c r="B89" s="58"/>
      <c r="E89" s="200"/>
      <c r="F89" s="200"/>
      <c r="G89" s="200"/>
      <c r="H89" s="153"/>
      <c r="I89" s="153"/>
      <c r="J89" s="153"/>
    </row>
    <row r="90" spans="2:10" s="40" customFormat="1">
      <c r="B90" s="58"/>
      <c r="E90" s="200"/>
      <c r="F90" s="200"/>
      <c r="G90" s="200"/>
      <c r="H90" s="153"/>
      <c r="I90" s="153"/>
      <c r="J90" s="153"/>
    </row>
    <row r="91" spans="2:10" s="40" customFormat="1">
      <c r="B91" s="58"/>
      <c r="E91" s="200"/>
      <c r="F91" s="200"/>
      <c r="G91" s="200"/>
      <c r="H91" s="153"/>
      <c r="I91" s="153"/>
      <c r="J91" s="153"/>
    </row>
    <row r="92" spans="2:10" s="40" customFormat="1">
      <c r="B92" s="58"/>
      <c r="E92" s="200"/>
      <c r="F92" s="200"/>
      <c r="G92" s="200"/>
      <c r="H92" s="153"/>
      <c r="I92" s="153"/>
      <c r="J92" s="153"/>
    </row>
    <row r="93" spans="2:10" s="40" customFormat="1">
      <c r="B93" s="58"/>
      <c r="E93" s="200"/>
      <c r="F93" s="200"/>
      <c r="G93" s="200"/>
      <c r="H93" s="153"/>
      <c r="I93" s="153"/>
      <c r="J93" s="153"/>
    </row>
    <row r="94" spans="2:10" s="40" customFormat="1">
      <c r="B94" s="58"/>
      <c r="E94" s="200"/>
      <c r="F94" s="200"/>
      <c r="G94" s="200"/>
      <c r="H94" s="153"/>
      <c r="I94" s="153"/>
      <c r="J94" s="153"/>
    </row>
    <row r="95" spans="2:10" s="40" customFormat="1">
      <c r="B95" s="58"/>
      <c r="E95" s="200"/>
      <c r="F95" s="200"/>
      <c r="G95" s="200"/>
      <c r="H95" s="153"/>
      <c r="I95" s="153"/>
      <c r="J95" s="153"/>
    </row>
    <row r="96" spans="2:10" s="40" customFormat="1">
      <c r="B96" s="58"/>
      <c r="E96" s="200"/>
      <c r="F96" s="200"/>
      <c r="G96" s="200"/>
      <c r="H96" s="153"/>
      <c r="I96" s="153"/>
      <c r="J96" s="153"/>
    </row>
    <row r="97" spans="2:10" s="40" customFormat="1">
      <c r="B97" s="58"/>
      <c r="E97" s="200"/>
      <c r="F97" s="200"/>
      <c r="G97" s="200"/>
      <c r="H97" s="153"/>
      <c r="I97" s="153"/>
      <c r="J97" s="153"/>
    </row>
    <row r="98" spans="2:10" s="40" customFormat="1">
      <c r="B98" s="58"/>
      <c r="E98" s="200"/>
      <c r="F98" s="200"/>
      <c r="G98" s="200"/>
      <c r="H98" s="153"/>
      <c r="I98" s="153"/>
      <c r="J98" s="153"/>
    </row>
    <row r="99" spans="2:10" s="40" customFormat="1">
      <c r="B99" s="58"/>
      <c r="E99" s="200"/>
      <c r="F99" s="200"/>
      <c r="G99" s="200"/>
      <c r="H99" s="153"/>
      <c r="I99" s="153"/>
      <c r="J99" s="153"/>
    </row>
    <row r="100" spans="2:10" s="40" customFormat="1">
      <c r="B100" s="58"/>
      <c r="E100" s="200"/>
      <c r="F100" s="200"/>
      <c r="G100" s="200"/>
      <c r="H100" s="153"/>
      <c r="I100" s="153"/>
      <c r="J100" s="153"/>
    </row>
    <row r="101" spans="2:10" s="40" customFormat="1">
      <c r="B101" s="58"/>
      <c r="E101" s="200"/>
      <c r="F101" s="200"/>
      <c r="G101" s="200"/>
      <c r="H101" s="153"/>
      <c r="I101" s="153"/>
      <c r="J101" s="153"/>
    </row>
    <row r="102" spans="2:10" s="40" customFormat="1">
      <c r="B102" s="58"/>
      <c r="E102" s="200"/>
      <c r="F102" s="200"/>
      <c r="G102" s="200"/>
      <c r="H102" s="153"/>
      <c r="I102" s="153"/>
      <c r="J102" s="153"/>
    </row>
    <row r="103" spans="2:10" s="40" customFormat="1">
      <c r="B103" s="58"/>
      <c r="E103" s="200"/>
      <c r="F103" s="200"/>
      <c r="G103" s="200"/>
      <c r="H103" s="153"/>
      <c r="I103" s="153"/>
      <c r="J103" s="153"/>
    </row>
    <row r="104" spans="2:10" s="40" customFormat="1">
      <c r="B104" s="58"/>
      <c r="E104" s="200"/>
      <c r="F104" s="200"/>
      <c r="G104" s="200"/>
      <c r="H104" s="153"/>
      <c r="I104" s="153"/>
      <c r="J104" s="153"/>
    </row>
    <row r="105" spans="2:10" s="40" customFormat="1">
      <c r="B105" s="58"/>
      <c r="E105" s="200"/>
      <c r="F105" s="200"/>
      <c r="G105" s="200"/>
      <c r="H105" s="153"/>
      <c r="I105" s="153"/>
      <c r="J105" s="153"/>
    </row>
    <row r="106" spans="2:10" s="40" customFormat="1">
      <c r="B106" s="58"/>
      <c r="E106" s="200"/>
      <c r="F106" s="200"/>
      <c r="G106" s="200"/>
      <c r="H106" s="153"/>
      <c r="I106" s="153"/>
      <c r="J106" s="153"/>
    </row>
    <row r="107" spans="2:10" s="40" customFormat="1">
      <c r="B107" s="58"/>
      <c r="E107" s="200"/>
      <c r="F107" s="200"/>
      <c r="G107" s="200"/>
      <c r="H107" s="153"/>
      <c r="I107" s="153"/>
      <c r="J107" s="153"/>
    </row>
    <row r="108" spans="2:10" s="40" customFormat="1">
      <c r="B108" s="58"/>
      <c r="E108" s="200"/>
      <c r="F108" s="200"/>
      <c r="G108" s="200"/>
      <c r="H108" s="153"/>
      <c r="I108" s="153"/>
      <c r="J108" s="153"/>
    </row>
    <row r="109" spans="2:10" s="40" customFormat="1">
      <c r="B109" s="58"/>
      <c r="E109" s="200"/>
      <c r="F109" s="200"/>
      <c r="G109" s="200"/>
      <c r="H109" s="153"/>
      <c r="I109" s="153"/>
      <c r="J109" s="153"/>
    </row>
    <row r="110" spans="2:10" s="40" customFormat="1">
      <c r="B110" s="58"/>
      <c r="E110" s="200"/>
      <c r="F110" s="200"/>
      <c r="G110" s="200"/>
      <c r="H110" s="153"/>
      <c r="I110" s="153"/>
      <c r="J110" s="153"/>
    </row>
    <row r="111" spans="2:10" s="40" customFormat="1">
      <c r="B111" s="58"/>
      <c r="E111" s="200"/>
      <c r="F111" s="200"/>
      <c r="G111" s="200"/>
      <c r="H111" s="153"/>
      <c r="I111" s="153"/>
      <c r="J111" s="153"/>
    </row>
    <row r="112" spans="2:10" s="40" customFormat="1">
      <c r="B112" s="58"/>
      <c r="E112" s="200"/>
      <c r="F112" s="200"/>
      <c r="G112" s="200"/>
      <c r="H112" s="153"/>
      <c r="I112" s="153"/>
      <c r="J112" s="153"/>
    </row>
    <row r="113" spans="2:10" s="40" customFormat="1">
      <c r="B113" s="58"/>
      <c r="E113" s="200"/>
      <c r="F113" s="200"/>
      <c r="G113" s="200"/>
      <c r="H113" s="153"/>
      <c r="I113" s="153"/>
      <c r="J113" s="153"/>
    </row>
    <row r="114" spans="2:10" s="40" customFormat="1">
      <c r="B114" s="58"/>
      <c r="E114" s="200"/>
      <c r="F114" s="200"/>
      <c r="G114" s="200"/>
      <c r="H114" s="153"/>
      <c r="I114" s="153"/>
      <c r="J114" s="153"/>
    </row>
    <row r="115" spans="2:10" s="40" customFormat="1">
      <c r="B115" s="58"/>
      <c r="E115" s="200"/>
      <c r="F115" s="200"/>
      <c r="G115" s="200"/>
      <c r="H115" s="153"/>
      <c r="I115" s="153"/>
      <c r="J115" s="153"/>
    </row>
    <row r="116" spans="2:10" s="40" customFormat="1">
      <c r="B116" s="58"/>
      <c r="E116" s="200"/>
      <c r="F116" s="200"/>
      <c r="G116" s="200"/>
      <c r="H116" s="153"/>
      <c r="I116" s="153"/>
      <c r="J116" s="153"/>
    </row>
    <row r="117" spans="2:10" s="40" customFormat="1">
      <c r="B117" s="58"/>
      <c r="E117" s="200"/>
      <c r="F117" s="200"/>
      <c r="G117" s="200"/>
      <c r="H117" s="153"/>
      <c r="I117" s="153"/>
      <c r="J117" s="153"/>
    </row>
    <row r="118" spans="2:10" s="40" customFormat="1">
      <c r="B118" s="58"/>
      <c r="E118" s="200"/>
      <c r="F118" s="200"/>
      <c r="G118" s="200"/>
      <c r="H118" s="153"/>
      <c r="I118" s="153"/>
      <c r="J118" s="153"/>
    </row>
    <row r="119" spans="2:10" s="40" customFormat="1">
      <c r="B119" s="58"/>
      <c r="E119" s="200"/>
      <c r="F119" s="200"/>
      <c r="G119" s="200"/>
      <c r="H119" s="153"/>
      <c r="I119" s="153"/>
      <c r="J119" s="153"/>
    </row>
    <row r="120" spans="2:10" s="40" customFormat="1">
      <c r="B120" s="58"/>
      <c r="E120" s="200"/>
      <c r="F120" s="200"/>
      <c r="G120" s="200"/>
      <c r="H120" s="153"/>
      <c r="I120" s="153"/>
      <c r="J120" s="153"/>
    </row>
    <row r="121" spans="2:10" s="40" customFormat="1">
      <c r="B121" s="58"/>
      <c r="E121" s="200"/>
      <c r="F121" s="200"/>
      <c r="G121" s="200"/>
      <c r="H121" s="153"/>
      <c r="I121" s="153"/>
      <c r="J121" s="153"/>
    </row>
    <row r="122" spans="2:10" s="40" customFormat="1">
      <c r="B122" s="58"/>
      <c r="E122" s="200"/>
      <c r="F122" s="200"/>
      <c r="G122" s="200"/>
      <c r="H122" s="153"/>
      <c r="I122" s="153"/>
      <c r="J122" s="153"/>
    </row>
    <row r="123" spans="2:10" s="40" customFormat="1">
      <c r="B123" s="58"/>
      <c r="E123" s="200"/>
      <c r="F123" s="200"/>
      <c r="G123" s="200"/>
      <c r="H123" s="153"/>
      <c r="I123" s="153"/>
      <c r="J123" s="153"/>
    </row>
    <row r="124" spans="2:10" s="40" customFormat="1">
      <c r="B124" s="58"/>
      <c r="E124" s="200"/>
      <c r="F124" s="200"/>
      <c r="G124" s="200"/>
      <c r="H124" s="153"/>
      <c r="I124" s="153"/>
      <c r="J124" s="153"/>
    </row>
    <row r="125" spans="2:10" s="40" customFormat="1">
      <c r="B125" s="58"/>
      <c r="E125" s="200"/>
      <c r="F125" s="200"/>
      <c r="G125" s="200"/>
      <c r="H125" s="153"/>
      <c r="I125" s="153"/>
      <c r="J125" s="153"/>
    </row>
    <row r="126" spans="2:10" s="40" customFormat="1">
      <c r="B126" s="58"/>
      <c r="E126" s="200"/>
      <c r="F126" s="200"/>
      <c r="G126" s="200"/>
      <c r="H126" s="153"/>
      <c r="I126" s="153"/>
      <c r="J126" s="153"/>
    </row>
    <row r="127" spans="2:10" s="40" customFormat="1">
      <c r="B127" s="58"/>
      <c r="E127" s="200"/>
      <c r="F127" s="200"/>
      <c r="G127" s="200"/>
      <c r="H127" s="153"/>
      <c r="I127" s="153"/>
      <c r="J127" s="153"/>
    </row>
    <row r="128" spans="2:10" s="40" customFormat="1">
      <c r="B128" s="58"/>
      <c r="E128" s="200"/>
      <c r="F128" s="200"/>
      <c r="G128" s="200"/>
      <c r="H128" s="153"/>
      <c r="I128" s="153"/>
      <c r="J128" s="153"/>
    </row>
    <row r="129" spans="2:10" s="40" customFormat="1">
      <c r="B129" s="58"/>
      <c r="E129" s="200"/>
      <c r="F129" s="200"/>
      <c r="G129" s="200"/>
      <c r="H129" s="153"/>
      <c r="I129" s="153"/>
      <c r="J129" s="153"/>
    </row>
    <row r="130" spans="2:10" s="40" customFormat="1">
      <c r="B130" s="58"/>
      <c r="E130" s="200"/>
      <c r="F130" s="200"/>
      <c r="G130" s="200"/>
      <c r="H130" s="153"/>
      <c r="I130" s="153"/>
      <c r="J130" s="153"/>
    </row>
    <row r="131" spans="2:10" s="40" customFormat="1">
      <c r="B131" s="58"/>
      <c r="E131" s="200"/>
      <c r="F131" s="200"/>
      <c r="G131" s="200"/>
      <c r="H131" s="153"/>
      <c r="I131" s="153"/>
      <c r="J131" s="153"/>
    </row>
    <row r="132" spans="2:10" s="40" customFormat="1">
      <c r="B132" s="58"/>
      <c r="E132" s="200"/>
      <c r="F132" s="200"/>
      <c r="G132" s="200"/>
      <c r="H132" s="153"/>
      <c r="I132" s="153"/>
      <c r="J132" s="153"/>
    </row>
    <row r="133" spans="2:10" s="40" customFormat="1">
      <c r="B133" s="58"/>
      <c r="E133" s="200"/>
      <c r="F133" s="200"/>
      <c r="G133" s="200"/>
      <c r="H133" s="153"/>
      <c r="I133" s="153"/>
      <c r="J133" s="153"/>
    </row>
    <row r="134" spans="2:10" s="40" customFormat="1">
      <c r="B134" s="58"/>
      <c r="E134" s="200"/>
      <c r="F134" s="200"/>
      <c r="G134" s="200"/>
      <c r="H134" s="153"/>
      <c r="I134" s="153"/>
      <c r="J134" s="153"/>
    </row>
    <row r="135" spans="2:10" s="40" customFormat="1">
      <c r="B135" s="58"/>
      <c r="E135" s="200"/>
      <c r="F135" s="200"/>
      <c r="G135" s="200"/>
      <c r="H135" s="153"/>
      <c r="I135" s="153"/>
      <c r="J135" s="153"/>
    </row>
    <row r="136" spans="2:10" s="40" customFormat="1">
      <c r="B136" s="58"/>
      <c r="E136" s="200"/>
      <c r="F136" s="200"/>
      <c r="G136" s="200"/>
      <c r="H136" s="153"/>
      <c r="I136" s="153"/>
      <c r="J136" s="153"/>
    </row>
    <row r="137" spans="2:10" s="40" customFormat="1">
      <c r="B137" s="58"/>
      <c r="E137" s="200"/>
      <c r="F137" s="200"/>
      <c r="G137" s="200"/>
      <c r="H137" s="153"/>
      <c r="I137" s="153"/>
      <c r="J137" s="153"/>
    </row>
    <row r="138" spans="2:10" s="40" customFormat="1">
      <c r="B138" s="58"/>
      <c r="E138" s="200"/>
      <c r="F138" s="200"/>
      <c r="G138" s="200"/>
      <c r="H138" s="153"/>
      <c r="I138" s="153"/>
      <c r="J138" s="153"/>
    </row>
    <row r="139" spans="2:10" s="40" customFormat="1">
      <c r="B139" s="58"/>
      <c r="E139" s="200"/>
      <c r="F139" s="200"/>
      <c r="G139" s="200"/>
      <c r="H139" s="153"/>
      <c r="I139" s="153"/>
      <c r="J139" s="153"/>
    </row>
    <row r="140" spans="2:10" s="40" customFormat="1">
      <c r="B140" s="58"/>
      <c r="E140" s="200"/>
      <c r="F140" s="200"/>
      <c r="G140" s="200"/>
      <c r="H140" s="153"/>
      <c r="I140" s="153"/>
      <c r="J140" s="153"/>
    </row>
    <row r="141" spans="2:10" s="40" customFormat="1">
      <c r="B141" s="58"/>
      <c r="E141" s="200"/>
      <c r="F141" s="200"/>
      <c r="G141" s="200"/>
      <c r="H141" s="153"/>
      <c r="I141" s="153"/>
      <c r="J141" s="153"/>
    </row>
    <row r="142" spans="2:10" s="40" customFormat="1">
      <c r="B142" s="58"/>
      <c r="E142" s="200"/>
      <c r="F142" s="200"/>
      <c r="G142" s="200"/>
      <c r="H142" s="153"/>
      <c r="I142" s="153"/>
      <c r="J142" s="153"/>
    </row>
    <row r="143" spans="2:10" s="40" customFormat="1">
      <c r="B143" s="58"/>
      <c r="E143" s="200"/>
      <c r="F143" s="200"/>
      <c r="G143" s="200"/>
      <c r="H143" s="153"/>
      <c r="I143" s="153"/>
      <c r="J143" s="153"/>
    </row>
    <row r="144" spans="2:10" s="40" customFormat="1">
      <c r="B144" s="58"/>
      <c r="E144" s="200"/>
      <c r="F144" s="200"/>
      <c r="G144" s="200"/>
      <c r="H144" s="153"/>
      <c r="I144" s="153"/>
      <c r="J144" s="153"/>
    </row>
    <row r="145" spans="2:10" s="40" customFormat="1">
      <c r="B145" s="58"/>
      <c r="E145" s="200"/>
      <c r="F145" s="200"/>
      <c r="G145" s="200"/>
      <c r="H145" s="153"/>
      <c r="I145" s="153"/>
      <c r="J145" s="153"/>
    </row>
    <row r="146" spans="2:10" s="40" customFormat="1">
      <c r="B146" s="58"/>
      <c r="E146" s="200"/>
      <c r="F146" s="200"/>
      <c r="G146" s="200"/>
      <c r="H146" s="153"/>
      <c r="I146" s="153"/>
      <c r="J146" s="153"/>
    </row>
    <row r="147" spans="2:10" s="40" customFormat="1">
      <c r="B147" s="58"/>
      <c r="E147" s="200"/>
      <c r="F147" s="200"/>
      <c r="G147" s="200"/>
      <c r="H147" s="153"/>
      <c r="I147" s="153"/>
      <c r="J147" s="153"/>
    </row>
    <row r="148" spans="2:10" s="40" customFormat="1">
      <c r="B148" s="58"/>
      <c r="E148" s="200"/>
      <c r="F148" s="200"/>
      <c r="G148" s="200"/>
      <c r="H148" s="153"/>
      <c r="I148" s="153"/>
      <c r="J148" s="153"/>
    </row>
    <row r="149" spans="2:10" s="40" customFormat="1">
      <c r="B149" s="58"/>
      <c r="E149" s="200"/>
      <c r="F149" s="200"/>
      <c r="G149" s="200"/>
      <c r="H149" s="153"/>
      <c r="I149" s="153"/>
      <c r="J149" s="153"/>
    </row>
    <row r="150" spans="2:10" s="40" customFormat="1">
      <c r="B150" s="58"/>
      <c r="E150" s="200"/>
      <c r="F150" s="200"/>
      <c r="G150" s="200"/>
      <c r="H150" s="153"/>
      <c r="I150" s="153"/>
      <c r="J150" s="153"/>
    </row>
    <row r="151" spans="2:10" s="40" customFormat="1">
      <c r="B151" s="58"/>
      <c r="E151" s="200"/>
      <c r="F151" s="200"/>
      <c r="G151" s="200"/>
      <c r="H151" s="153"/>
      <c r="I151" s="153"/>
      <c r="J151" s="153"/>
    </row>
    <row r="152" spans="2:10" s="40" customFormat="1">
      <c r="B152" s="58"/>
      <c r="E152" s="200"/>
      <c r="F152" s="200"/>
      <c r="G152" s="200"/>
      <c r="H152" s="153"/>
      <c r="I152" s="153"/>
      <c r="J152" s="153"/>
    </row>
    <row r="153" spans="2:10" s="40" customFormat="1">
      <c r="B153" s="58"/>
      <c r="E153" s="200"/>
      <c r="F153" s="200"/>
      <c r="G153" s="200"/>
      <c r="H153" s="153"/>
      <c r="I153" s="153"/>
      <c r="J153" s="153"/>
    </row>
    <row r="154" spans="2:10" s="40" customFormat="1">
      <c r="B154" s="58"/>
      <c r="E154" s="200"/>
      <c r="F154" s="200"/>
      <c r="G154" s="200"/>
      <c r="H154" s="153"/>
      <c r="I154" s="153"/>
      <c r="J154" s="153"/>
    </row>
    <row r="155" spans="2:10" s="40" customFormat="1">
      <c r="B155" s="58"/>
      <c r="E155" s="200"/>
      <c r="F155" s="200"/>
      <c r="G155" s="200"/>
      <c r="H155" s="153"/>
      <c r="I155" s="153"/>
      <c r="J155" s="153"/>
    </row>
    <row r="156" spans="2:10" s="40" customFormat="1">
      <c r="B156" s="58"/>
      <c r="E156" s="200"/>
      <c r="F156" s="200"/>
      <c r="G156" s="200"/>
      <c r="H156" s="153"/>
      <c r="I156" s="153"/>
      <c r="J156" s="153"/>
    </row>
    <row r="157" spans="2:10" s="40" customFormat="1">
      <c r="B157" s="58"/>
      <c r="E157" s="200"/>
      <c r="F157" s="200"/>
      <c r="G157" s="200"/>
      <c r="H157" s="153"/>
      <c r="I157" s="153"/>
      <c r="J157" s="153"/>
    </row>
    <row r="158" spans="2:10" s="40" customFormat="1">
      <c r="B158" s="58"/>
      <c r="E158" s="200"/>
      <c r="F158" s="200"/>
      <c r="G158" s="200"/>
      <c r="H158" s="153"/>
      <c r="I158" s="153"/>
      <c r="J158" s="153"/>
    </row>
    <row r="159" spans="2:10" s="40" customFormat="1">
      <c r="B159" s="58"/>
      <c r="E159" s="200"/>
      <c r="F159" s="200"/>
      <c r="G159" s="200"/>
      <c r="H159" s="153"/>
      <c r="I159" s="153"/>
      <c r="J159" s="153"/>
    </row>
    <row r="160" spans="2:10" s="40" customFormat="1">
      <c r="B160" s="58"/>
      <c r="E160" s="200"/>
      <c r="F160" s="200"/>
      <c r="G160" s="200"/>
      <c r="H160" s="153"/>
      <c r="I160" s="153"/>
      <c r="J160" s="153"/>
    </row>
    <row r="161" spans="2:10" s="40" customFormat="1">
      <c r="B161" s="58"/>
      <c r="E161" s="200"/>
      <c r="F161" s="200"/>
      <c r="G161" s="200"/>
      <c r="H161" s="153"/>
      <c r="I161" s="153"/>
      <c r="J161" s="153"/>
    </row>
    <row r="162" spans="2:10" s="40" customFormat="1">
      <c r="B162" s="58"/>
      <c r="E162" s="200"/>
      <c r="F162" s="200"/>
      <c r="G162" s="200"/>
      <c r="H162" s="153"/>
      <c r="I162" s="153"/>
      <c r="J162" s="153"/>
    </row>
    <row r="163" spans="2:10" s="40" customFormat="1">
      <c r="B163" s="58"/>
      <c r="E163" s="200"/>
      <c r="F163" s="200"/>
      <c r="G163" s="200"/>
      <c r="H163" s="153"/>
      <c r="I163" s="153"/>
      <c r="J163" s="153"/>
    </row>
    <row r="164" spans="2:10" s="40" customFormat="1">
      <c r="B164" s="58"/>
      <c r="E164" s="200"/>
      <c r="F164" s="200"/>
      <c r="G164" s="200"/>
      <c r="H164" s="153"/>
      <c r="I164" s="153"/>
      <c r="J164" s="153"/>
    </row>
    <row r="165" spans="2:10" s="40" customFormat="1">
      <c r="B165" s="58"/>
      <c r="E165" s="200"/>
      <c r="F165" s="200"/>
      <c r="G165" s="200"/>
      <c r="H165" s="153"/>
      <c r="I165" s="153"/>
      <c r="J165" s="153"/>
    </row>
    <row r="166" spans="2:10" s="40" customFormat="1">
      <c r="B166" s="58"/>
      <c r="E166" s="200"/>
      <c r="F166" s="200"/>
      <c r="G166" s="200"/>
      <c r="H166" s="153"/>
      <c r="I166" s="153"/>
      <c r="J166" s="153"/>
    </row>
    <row r="167" spans="2:10" s="40" customFormat="1">
      <c r="B167" s="58"/>
      <c r="E167" s="200"/>
      <c r="F167" s="200"/>
      <c r="G167" s="200"/>
      <c r="H167" s="153"/>
      <c r="I167" s="153"/>
      <c r="J167" s="153"/>
    </row>
    <row r="168" spans="2:10" s="40" customFormat="1">
      <c r="B168" s="58"/>
      <c r="E168" s="200"/>
      <c r="F168" s="200"/>
      <c r="G168" s="200"/>
      <c r="H168" s="153"/>
      <c r="I168" s="153"/>
      <c r="J168" s="153"/>
    </row>
    <row r="169" spans="2:10" s="40" customFormat="1">
      <c r="B169" s="58"/>
      <c r="E169" s="200"/>
      <c r="F169" s="200"/>
      <c r="G169" s="200"/>
      <c r="H169" s="153"/>
      <c r="I169" s="153"/>
      <c r="J169" s="153"/>
    </row>
    <row r="170" spans="2:10" s="40" customFormat="1">
      <c r="B170" s="58"/>
      <c r="E170" s="200"/>
      <c r="F170" s="200"/>
      <c r="G170" s="200"/>
      <c r="H170" s="153"/>
      <c r="I170" s="153"/>
      <c r="J170" s="153"/>
    </row>
    <row r="171" spans="2:10" s="40" customFormat="1">
      <c r="B171" s="58"/>
      <c r="E171" s="200"/>
      <c r="F171" s="200"/>
      <c r="G171" s="200"/>
      <c r="H171" s="153"/>
      <c r="I171" s="153"/>
      <c r="J171" s="153"/>
    </row>
    <row r="172" spans="2:10" s="40" customFormat="1">
      <c r="B172" s="58"/>
      <c r="E172" s="200"/>
      <c r="F172" s="200"/>
      <c r="G172" s="200"/>
      <c r="H172" s="153"/>
      <c r="I172" s="153"/>
      <c r="J172" s="153"/>
    </row>
    <row r="173" spans="2:10" s="40" customFormat="1">
      <c r="B173" s="58"/>
      <c r="E173" s="200"/>
      <c r="F173" s="200"/>
      <c r="G173" s="200"/>
      <c r="H173" s="153"/>
      <c r="I173" s="153"/>
      <c r="J173" s="153"/>
    </row>
    <row r="174" spans="2:10" s="40" customFormat="1">
      <c r="B174" s="58"/>
      <c r="E174" s="200"/>
      <c r="F174" s="200"/>
      <c r="G174" s="200"/>
      <c r="H174" s="153"/>
      <c r="I174" s="153"/>
      <c r="J174" s="153"/>
    </row>
    <row r="175" spans="2:10" s="40" customFormat="1">
      <c r="B175" s="58"/>
      <c r="E175" s="200"/>
      <c r="F175" s="200"/>
      <c r="G175" s="200"/>
      <c r="H175" s="153"/>
      <c r="I175" s="153"/>
      <c r="J175" s="153"/>
    </row>
    <row r="176" spans="2:10" s="40" customFormat="1">
      <c r="B176" s="58"/>
      <c r="E176" s="200"/>
      <c r="F176" s="200"/>
      <c r="G176" s="200"/>
      <c r="H176" s="153"/>
      <c r="I176" s="153"/>
      <c r="J176" s="153"/>
    </row>
    <row r="177" spans="2:10" s="40" customFormat="1">
      <c r="B177" s="58"/>
      <c r="E177" s="200"/>
      <c r="F177" s="200"/>
      <c r="G177" s="200"/>
      <c r="H177" s="153"/>
      <c r="I177" s="153"/>
      <c r="J177" s="153"/>
    </row>
    <row r="178" spans="2:10" s="40" customFormat="1">
      <c r="B178" s="58"/>
      <c r="E178" s="200"/>
      <c r="F178" s="200"/>
      <c r="G178" s="200"/>
      <c r="H178" s="153"/>
      <c r="I178" s="153"/>
      <c r="J178" s="153"/>
    </row>
    <row r="179" spans="2:10" s="40" customFormat="1">
      <c r="B179" s="58"/>
      <c r="E179" s="200"/>
      <c r="F179" s="200"/>
      <c r="G179" s="200"/>
      <c r="H179" s="153"/>
      <c r="I179" s="153"/>
      <c r="J179" s="153"/>
    </row>
    <row r="180" spans="2:10" s="40" customFormat="1">
      <c r="B180" s="58"/>
      <c r="E180" s="200"/>
      <c r="F180" s="200"/>
      <c r="G180" s="200"/>
      <c r="H180" s="153"/>
      <c r="I180" s="153"/>
      <c r="J180" s="153"/>
    </row>
    <row r="181" spans="2:10" s="40" customFormat="1">
      <c r="B181" s="58"/>
      <c r="E181" s="200"/>
      <c r="F181" s="200"/>
      <c r="G181" s="200"/>
      <c r="H181" s="153"/>
      <c r="I181" s="153"/>
      <c r="J181" s="153"/>
    </row>
    <row r="182" spans="2:10" s="40" customFormat="1">
      <c r="B182" s="58"/>
      <c r="E182" s="200"/>
      <c r="F182" s="200"/>
      <c r="G182" s="200"/>
      <c r="H182" s="153"/>
      <c r="I182" s="153"/>
      <c r="J182" s="153"/>
    </row>
    <row r="183" spans="2:10" s="40" customFormat="1">
      <c r="B183" s="58"/>
      <c r="E183" s="200"/>
      <c r="F183" s="200"/>
      <c r="G183" s="200"/>
      <c r="H183" s="153"/>
      <c r="I183" s="153"/>
      <c r="J183" s="153"/>
    </row>
    <row r="184" spans="2:10" s="40" customFormat="1">
      <c r="B184" s="58"/>
      <c r="E184" s="200"/>
      <c r="F184" s="200"/>
      <c r="G184" s="200"/>
      <c r="H184" s="153"/>
      <c r="I184" s="153"/>
      <c r="J184" s="153"/>
    </row>
    <row r="185" spans="2:10" s="40" customFormat="1">
      <c r="B185" s="58"/>
      <c r="E185" s="200"/>
      <c r="F185" s="200"/>
      <c r="G185" s="200"/>
      <c r="H185" s="153"/>
      <c r="I185" s="153"/>
      <c r="J185" s="153"/>
    </row>
    <row r="186" spans="2:10" s="40" customFormat="1">
      <c r="B186" s="58"/>
      <c r="E186" s="200"/>
      <c r="F186" s="200"/>
      <c r="G186" s="200"/>
      <c r="H186" s="153"/>
      <c r="I186" s="153"/>
      <c r="J186" s="153"/>
    </row>
    <row r="187" spans="2:10" s="40" customFormat="1">
      <c r="B187" s="58"/>
      <c r="E187" s="200"/>
      <c r="F187" s="200"/>
      <c r="G187" s="200"/>
      <c r="H187" s="153"/>
      <c r="I187" s="153"/>
      <c r="J187" s="153"/>
    </row>
    <row r="188" spans="2:10" s="40" customFormat="1">
      <c r="B188" s="58"/>
      <c r="E188" s="200"/>
      <c r="F188" s="200"/>
      <c r="G188" s="200"/>
      <c r="H188" s="153"/>
      <c r="I188" s="153"/>
      <c r="J188" s="153"/>
    </row>
    <row r="189" spans="2:10" s="40" customFormat="1">
      <c r="B189" s="58"/>
      <c r="E189" s="200"/>
      <c r="F189" s="200"/>
      <c r="G189" s="200"/>
      <c r="H189" s="153"/>
      <c r="I189" s="153"/>
      <c r="J189" s="153"/>
    </row>
    <row r="190" spans="2:10" s="40" customFormat="1">
      <c r="B190" s="58"/>
      <c r="E190" s="200"/>
      <c r="F190" s="200"/>
      <c r="G190" s="200"/>
      <c r="H190" s="153"/>
      <c r="I190" s="153"/>
      <c r="J190" s="153"/>
    </row>
    <row r="191" spans="2:10" s="40" customFormat="1">
      <c r="B191" s="58"/>
      <c r="E191" s="200"/>
      <c r="F191" s="200"/>
      <c r="G191" s="200"/>
      <c r="H191" s="153"/>
      <c r="I191" s="153"/>
      <c r="J191" s="153"/>
    </row>
    <row r="192" spans="2:10" s="40" customFormat="1">
      <c r="B192" s="58"/>
      <c r="E192" s="200"/>
      <c r="F192" s="200"/>
      <c r="G192" s="200"/>
      <c r="H192" s="153"/>
      <c r="I192" s="153"/>
      <c r="J192" s="153"/>
    </row>
    <row r="193" spans="2:10" s="40" customFormat="1">
      <c r="B193" s="58"/>
      <c r="E193" s="200"/>
      <c r="F193" s="200"/>
      <c r="G193" s="200"/>
      <c r="H193" s="153"/>
      <c r="I193" s="153"/>
      <c r="J193" s="153"/>
    </row>
    <row r="194" spans="2:10" s="40" customFormat="1">
      <c r="B194" s="58"/>
      <c r="E194" s="200"/>
      <c r="F194" s="200"/>
      <c r="G194" s="200"/>
      <c r="H194" s="153"/>
      <c r="I194" s="153"/>
      <c r="J194" s="153"/>
    </row>
    <row r="195" spans="2:10" s="40" customFormat="1">
      <c r="B195" s="58"/>
      <c r="E195" s="200"/>
      <c r="F195" s="200"/>
      <c r="G195" s="200"/>
      <c r="H195" s="153"/>
      <c r="I195" s="153"/>
      <c r="J195" s="153"/>
    </row>
    <row r="196" spans="2:10" s="40" customFormat="1">
      <c r="B196" s="58"/>
      <c r="E196" s="200"/>
      <c r="F196" s="200"/>
      <c r="G196" s="200"/>
      <c r="H196" s="153"/>
      <c r="I196" s="153"/>
      <c r="J196" s="153"/>
    </row>
    <row r="197" spans="2:10" s="40" customFormat="1">
      <c r="B197" s="58"/>
      <c r="E197" s="200"/>
      <c r="F197" s="200"/>
      <c r="G197" s="200"/>
      <c r="H197" s="153"/>
      <c r="I197" s="153"/>
      <c r="J197" s="153"/>
    </row>
    <row r="198" spans="2:10" s="40" customFormat="1">
      <c r="B198" s="58"/>
      <c r="E198" s="200"/>
      <c r="F198" s="200"/>
      <c r="G198" s="200"/>
      <c r="H198" s="153"/>
      <c r="I198" s="153"/>
      <c r="J198" s="153"/>
    </row>
    <row r="199" spans="2:10" s="40" customFormat="1">
      <c r="B199" s="58"/>
      <c r="E199" s="200"/>
      <c r="F199" s="200"/>
      <c r="G199" s="200"/>
      <c r="H199" s="153"/>
      <c r="I199" s="153"/>
      <c r="J199" s="153"/>
    </row>
    <row r="200" spans="2:10" s="40" customFormat="1">
      <c r="B200" s="58"/>
      <c r="E200" s="200"/>
      <c r="F200" s="200"/>
      <c r="G200" s="200"/>
      <c r="H200" s="153"/>
      <c r="I200" s="153"/>
      <c r="J200" s="153"/>
    </row>
    <row r="201" spans="2:10" s="40" customFormat="1">
      <c r="B201" s="58"/>
      <c r="E201" s="200"/>
      <c r="F201" s="200"/>
      <c r="G201" s="200"/>
      <c r="H201" s="153"/>
      <c r="I201" s="153"/>
      <c r="J201" s="153"/>
    </row>
    <row r="202" spans="2:10" s="40" customFormat="1">
      <c r="B202" s="58"/>
      <c r="E202" s="200"/>
      <c r="F202" s="200"/>
      <c r="G202" s="200"/>
      <c r="H202" s="153"/>
      <c r="I202" s="153"/>
      <c r="J202" s="153"/>
    </row>
    <row r="203" spans="2:10" s="40" customFormat="1">
      <c r="B203" s="58"/>
      <c r="E203" s="200"/>
      <c r="F203" s="200"/>
      <c r="G203" s="200"/>
      <c r="H203" s="153"/>
      <c r="I203" s="153"/>
      <c r="J203" s="153"/>
    </row>
    <row r="204" spans="2:10" s="40" customFormat="1">
      <c r="B204" s="58"/>
      <c r="E204" s="200"/>
      <c r="F204" s="200"/>
      <c r="G204" s="200"/>
      <c r="H204" s="153"/>
      <c r="I204" s="153"/>
      <c r="J204" s="153"/>
    </row>
    <row r="205" spans="2:10" s="40" customFormat="1">
      <c r="B205" s="58"/>
      <c r="E205" s="200"/>
      <c r="F205" s="200"/>
      <c r="G205" s="200"/>
      <c r="H205" s="153"/>
      <c r="I205" s="153"/>
      <c r="J205" s="153"/>
    </row>
    <row r="206" spans="2:10" s="40" customFormat="1">
      <c r="B206" s="58"/>
      <c r="E206" s="200"/>
      <c r="F206" s="200"/>
      <c r="G206" s="200"/>
      <c r="H206" s="153"/>
      <c r="I206" s="153"/>
      <c r="J206" s="153"/>
    </row>
    <row r="207" spans="2:10" s="40" customFormat="1">
      <c r="B207" s="58"/>
      <c r="E207" s="200"/>
      <c r="F207" s="200"/>
      <c r="G207" s="200"/>
      <c r="H207" s="153"/>
      <c r="I207" s="153"/>
      <c r="J207" s="153"/>
    </row>
    <row r="208" spans="2:10" s="40" customFormat="1">
      <c r="B208" s="58"/>
      <c r="E208" s="200"/>
      <c r="F208" s="200"/>
      <c r="G208" s="200"/>
      <c r="H208" s="153"/>
      <c r="I208" s="153"/>
      <c r="J208" s="153"/>
    </row>
    <row r="209" spans="2:10" s="40" customFormat="1">
      <c r="B209" s="58"/>
      <c r="E209" s="200"/>
      <c r="F209" s="200"/>
      <c r="G209" s="200"/>
      <c r="H209" s="153"/>
      <c r="I209" s="153"/>
      <c r="J209" s="153"/>
    </row>
    <row r="210" spans="2:10" s="40" customFormat="1">
      <c r="B210" s="58"/>
      <c r="E210" s="200"/>
      <c r="F210" s="200"/>
      <c r="G210" s="200"/>
      <c r="H210" s="153"/>
      <c r="I210" s="153"/>
      <c r="J210" s="153"/>
    </row>
    <row r="211" spans="2:10" s="40" customFormat="1">
      <c r="B211" s="58"/>
      <c r="E211" s="200"/>
      <c r="F211" s="200"/>
      <c r="G211" s="200"/>
      <c r="H211" s="153"/>
      <c r="I211" s="153"/>
      <c r="J211" s="153"/>
    </row>
    <row r="212" spans="2:10" s="40" customFormat="1">
      <c r="B212" s="58"/>
      <c r="E212" s="200"/>
      <c r="F212" s="200"/>
      <c r="G212" s="200"/>
      <c r="H212" s="153"/>
      <c r="I212" s="153"/>
      <c r="J212" s="153"/>
    </row>
    <row r="213" spans="2:10" s="40" customFormat="1">
      <c r="B213" s="58"/>
      <c r="E213" s="200"/>
      <c r="F213" s="200"/>
      <c r="G213" s="200"/>
      <c r="H213" s="153"/>
      <c r="I213" s="153"/>
      <c r="J213" s="153"/>
    </row>
    <row r="214" spans="2:10" s="40" customFormat="1">
      <c r="B214" s="58"/>
      <c r="E214" s="200"/>
      <c r="F214" s="200"/>
      <c r="G214" s="200"/>
      <c r="H214" s="153"/>
      <c r="I214" s="153"/>
      <c r="J214" s="153"/>
    </row>
    <row r="215" spans="2:10" s="40" customFormat="1">
      <c r="B215" s="58"/>
      <c r="E215" s="200"/>
      <c r="F215" s="200"/>
      <c r="G215" s="200"/>
      <c r="H215" s="153"/>
      <c r="I215" s="153"/>
      <c r="J215" s="153"/>
    </row>
    <row r="216" spans="2:10" s="40" customFormat="1">
      <c r="B216" s="58"/>
      <c r="E216" s="200"/>
      <c r="F216" s="200"/>
      <c r="G216" s="200"/>
      <c r="H216" s="153"/>
      <c r="I216" s="153"/>
      <c r="J216" s="153"/>
    </row>
    <row r="217" spans="2:10" s="40" customFormat="1">
      <c r="B217" s="58"/>
      <c r="E217" s="200"/>
      <c r="F217" s="200"/>
      <c r="G217" s="200"/>
      <c r="H217" s="153"/>
      <c r="I217" s="153"/>
      <c r="J217" s="153"/>
    </row>
    <row r="218" spans="2:10" s="40" customFormat="1">
      <c r="B218" s="58"/>
      <c r="E218" s="200"/>
      <c r="F218" s="200"/>
      <c r="G218" s="200"/>
      <c r="H218" s="153"/>
      <c r="I218" s="153"/>
      <c r="J218" s="153"/>
    </row>
    <row r="219" spans="2:10" s="40" customFormat="1">
      <c r="B219" s="58"/>
      <c r="E219" s="200"/>
      <c r="F219" s="200"/>
      <c r="G219" s="200"/>
      <c r="H219" s="153"/>
      <c r="I219" s="153"/>
      <c r="J219" s="153"/>
    </row>
    <row r="220" spans="2:10" s="40" customFormat="1">
      <c r="B220" s="58"/>
      <c r="E220" s="200"/>
      <c r="F220" s="200"/>
      <c r="G220" s="200"/>
      <c r="H220" s="153"/>
      <c r="I220" s="153"/>
      <c r="J220" s="153"/>
    </row>
    <row r="221" spans="2:10" s="40" customFormat="1">
      <c r="B221" s="58"/>
      <c r="E221" s="200"/>
      <c r="F221" s="200"/>
      <c r="G221" s="200"/>
      <c r="H221" s="153"/>
      <c r="I221" s="153"/>
      <c r="J221" s="153"/>
    </row>
    <row r="222" spans="2:10" s="40" customFormat="1">
      <c r="B222" s="58"/>
      <c r="E222" s="200"/>
      <c r="F222" s="200"/>
      <c r="G222" s="200"/>
      <c r="H222" s="153"/>
      <c r="I222" s="153"/>
      <c r="J222" s="153"/>
    </row>
    <row r="223" spans="2:10" s="40" customFormat="1">
      <c r="B223" s="58"/>
      <c r="E223" s="200"/>
      <c r="F223" s="200"/>
      <c r="G223" s="200"/>
      <c r="H223" s="153"/>
      <c r="I223" s="153"/>
      <c r="J223" s="153"/>
    </row>
    <row r="224" spans="2:10" s="40" customFormat="1">
      <c r="B224" s="58"/>
      <c r="E224" s="200"/>
      <c r="F224" s="200"/>
      <c r="G224" s="200"/>
      <c r="H224" s="153"/>
      <c r="I224" s="153"/>
      <c r="J224" s="153"/>
    </row>
    <row r="225" spans="2:10" s="40" customFormat="1">
      <c r="B225" s="58"/>
      <c r="E225" s="200"/>
      <c r="F225" s="200"/>
      <c r="G225" s="200"/>
      <c r="H225" s="153"/>
      <c r="I225" s="153"/>
      <c r="J225" s="153"/>
    </row>
    <row r="226" spans="2:10" s="40" customFormat="1">
      <c r="B226" s="58"/>
      <c r="E226" s="200"/>
      <c r="F226" s="200"/>
      <c r="G226" s="200"/>
      <c r="H226" s="153"/>
      <c r="I226" s="153"/>
      <c r="J226" s="153"/>
    </row>
    <row r="227" spans="2:10" s="40" customFormat="1">
      <c r="B227" s="58"/>
      <c r="E227" s="200"/>
      <c r="F227" s="200"/>
      <c r="G227" s="200"/>
      <c r="H227" s="153"/>
      <c r="I227" s="153"/>
      <c r="J227" s="153"/>
    </row>
    <row r="228" spans="2:10" s="40" customFormat="1">
      <c r="B228" s="58"/>
      <c r="E228" s="200"/>
      <c r="F228" s="200"/>
      <c r="G228" s="200"/>
      <c r="H228" s="153"/>
      <c r="I228" s="153"/>
      <c r="J228" s="153"/>
    </row>
    <row r="229" spans="2:10" s="40" customFormat="1">
      <c r="B229" s="58"/>
      <c r="E229" s="200"/>
      <c r="F229" s="200"/>
      <c r="G229" s="200"/>
      <c r="H229" s="153"/>
      <c r="I229" s="153"/>
      <c r="J229" s="153"/>
    </row>
    <row r="230" spans="2:10" s="40" customFormat="1">
      <c r="B230" s="58"/>
      <c r="E230" s="200"/>
      <c r="F230" s="200"/>
      <c r="G230" s="200"/>
      <c r="H230" s="153"/>
      <c r="I230" s="153"/>
      <c r="J230" s="153"/>
    </row>
    <row r="231" spans="2:10" s="40" customFormat="1">
      <c r="B231" s="58"/>
      <c r="E231" s="200"/>
      <c r="F231" s="200"/>
      <c r="G231" s="200"/>
      <c r="H231" s="153"/>
      <c r="I231" s="153"/>
      <c r="J231" s="153"/>
    </row>
    <row r="232" spans="2:10" s="40" customFormat="1">
      <c r="B232" s="58"/>
      <c r="E232" s="200"/>
      <c r="F232" s="200"/>
      <c r="G232" s="200"/>
      <c r="H232" s="153"/>
      <c r="I232" s="153"/>
      <c r="J232" s="153"/>
    </row>
    <row r="233" spans="2:10" s="40" customFormat="1">
      <c r="B233" s="58"/>
      <c r="E233" s="200"/>
      <c r="F233" s="200"/>
      <c r="G233" s="200"/>
      <c r="H233" s="153"/>
      <c r="I233" s="153"/>
      <c r="J233" s="153"/>
    </row>
    <row r="234" spans="2:10" s="40" customFormat="1">
      <c r="B234" s="58"/>
      <c r="E234" s="200"/>
      <c r="F234" s="200"/>
      <c r="G234" s="200"/>
      <c r="H234" s="153"/>
      <c r="I234" s="153"/>
      <c r="J234" s="153"/>
    </row>
    <row r="235" spans="2:10" s="40" customFormat="1">
      <c r="B235" s="58"/>
      <c r="E235" s="200"/>
      <c r="F235" s="200"/>
      <c r="G235" s="200"/>
      <c r="H235" s="153"/>
      <c r="I235" s="153"/>
      <c r="J235" s="153"/>
    </row>
    <row r="236" spans="2:10" s="40" customFormat="1">
      <c r="B236" s="58"/>
      <c r="E236" s="200"/>
      <c r="F236" s="200"/>
      <c r="G236" s="200"/>
      <c r="H236" s="153"/>
      <c r="I236" s="153"/>
      <c r="J236" s="153"/>
    </row>
    <row r="237" spans="2:10" s="40" customFormat="1">
      <c r="B237" s="58"/>
      <c r="E237" s="200"/>
      <c r="F237" s="200"/>
      <c r="G237" s="200"/>
      <c r="H237" s="153"/>
      <c r="I237" s="153"/>
      <c r="J237" s="153"/>
    </row>
    <row r="238" spans="2:10" s="40" customFormat="1">
      <c r="B238" s="58"/>
      <c r="E238" s="200"/>
      <c r="F238" s="200"/>
      <c r="G238" s="200"/>
      <c r="H238" s="153"/>
      <c r="I238" s="153"/>
      <c r="J238" s="153"/>
    </row>
    <row r="239" spans="2:10" s="40" customFormat="1">
      <c r="B239" s="58"/>
      <c r="E239" s="200"/>
      <c r="F239" s="200"/>
      <c r="G239" s="200"/>
      <c r="H239" s="153"/>
      <c r="I239" s="153"/>
      <c r="J239" s="153"/>
    </row>
    <row r="240" spans="2:10" s="40" customFormat="1">
      <c r="B240" s="58"/>
      <c r="E240" s="200"/>
      <c r="F240" s="200"/>
      <c r="G240" s="200"/>
      <c r="H240" s="153"/>
      <c r="I240" s="153"/>
      <c r="J240" s="153"/>
    </row>
    <row r="241" spans="2:10" s="40" customFormat="1">
      <c r="B241" s="58"/>
      <c r="E241" s="200"/>
      <c r="F241" s="200"/>
      <c r="G241" s="200"/>
      <c r="H241" s="153"/>
      <c r="I241" s="153"/>
      <c r="J241" s="153"/>
    </row>
    <row r="242" spans="2:10" s="40" customFormat="1">
      <c r="B242" s="58"/>
      <c r="E242" s="200"/>
      <c r="F242" s="200"/>
      <c r="G242" s="200"/>
      <c r="H242" s="153"/>
      <c r="I242" s="153"/>
      <c r="J242" s="153"/>
    </row>
    <row r="243" spans="2:10" s="40" customFormat="1">
      <c r="B243" s="58"/>
      <c r="E243" s="200"/>
      <c r="F243" s="200"/>
      <c r="G243" s="200"/>
      <c r="H243" s="153"/>
      <c r="I243" s="153"/>
      <c r="J243" s="153"/>
    </row>
    <row r="244" spans="2:10" s="40" customFormat="1">
      <c r="B244" s="58"/>
      <c r="E244" s="200"/>
      <c r="F244" s="200"/>
      <c r="G244" s="200"/>
      <c r="H244" s="153"/>
      <c r="I244" s="153"/>
      <c r="J244" s="153"/>
    </row>
    <row r="245" spans="2:10" s="40" customFormat="1">
      <c r="B245" s="58"/>
      <c r="E245" s="200"/>
      <c r="F245" s="200"/>
      <c r="G245" s="200"/>
      <c r="H245" s="153"/>
      <c r="I245" s="153"/>
      <c r="J245" s="153"/>
    </row>
    <row r="246" spans="2:10" s="40" customFormat="1">
      <c r="B246" s="58"/>
      <c r="E246" s="200"/>
      <c r="F246" s="200"/>
      <c r="G246" s="200"/>
      <c r="H246" s="153"/>
      <c r="I246" s="153"/>
      <c r="J246" s="153"/>
    </row>
    <row r="247" spans="2:10" s="40" customFormat="1">
      <c r="B247" s="58"/>
      <c r="E247" s="200"/>
      <c r="F247" s="200"/>
      <c r="G247" s="200"/>
      <c r="H247" s="153"/>
      <c r="I247" s="153"/>
      <c r="J247" s="153"/>
    </row>
    <row r="248" spans="2:10" s="40" customFormat="1">
      <c r="B248" s="58"/>
      <c r="E248" s="200"/>
      <c r="F248" s="200"/>
      <c r="G248" s="200"/>
      <c r="H248" s="153"/>
      <c r="I248" s="153"/>
      <c r="J248" s="153"/>
    </row>
    <row r="249" spans="2:10" s="40" customFormat="1">
      <c r="B249" s="58"/>
      <c r="E249" s="200"/>
      <c r="F249" s="200"/>
      <c r="G249" s="200"/>
      <c r="H249" s="153"/>
      <c r="I249" s="153"/>
      <c r="J249" s="153"/>
    </row>
    <row r="250" spans="2:10" s="40" customFormat="1">
      <c r="B250" s="58"/>
      <c r="E250" s="200"/>
      <c r="F250" s="200"/>
      <c r="G250" s="200"/>
      <c r="H250" s="153"/>
      <c r="I250" s="153"/>
      <c r="J250" s="153"/>
    </row>
    <row r="251" spans="2:10" s="40" customFormat="1">
      <c r="B251" s="58"/>
      <c r="E251" s="200"/>
      <c r="F251" s="200"/>
      <c r="G251" s="200"/>
      <c r="H251" s="153"/>
      <c r="I251" s="153"/>
      <c r="J251" s="153"/>
    </row>
    <row r="252" spans="2:10" s="40" customFormat="1">
      <c r="B252" s="58"/>
      <c r="E252" s="200"/>
      <c r="F252" s="200"/>
      <c r="G252" s="200"/>
      <c r="H252" s="153"/>
      <c r="I252" s="153"/>
      <c r="J252" s="153"/>
    </row>
    <row r="253" spans="2:10" s="40" customFormat="1">
      <c r="B253" s="58"/>
      <c r="E253" s="200"/>
      <c r="F253" s="200"/>
      <c r="G253" s="200"/>
      <c r="H253" s="153"/>
      <c r="I253" s="153"/>
      <c r="J253" s="153"/>
    </row>
    <row r="254" spans="2:10" s="40" customFormat="1">
      <c r="B254" s="58"/>
      <c r="E254" s="200"/>
      <c r="F254" s="200"/>
      <c r="G254" s="200"/>
      <c r="H254" s="153"/>
      <c r="I254" s="153"/>
      <c r="J254" s="153"/>
    </row>
    <row r="255" spans="2:10" s="40" customFormat="1">
      <c r="B255" s="58"/>
      <c r="E255" s="200"/>
      <c r="F255" s="200"/>
      <c r="G255" s="200"/>
      <c r="H255" s="153"/>
      <c r="I255" s="153"/>
      <c r="J255" s="153"/>
    </row>
    <row r="256" spans="2:10" s="40" customFormat="1">
      <c r="B256" s="58"/>
      <c r="E256" s="200"/>
      <c r="F256" s="200"/>
      <c r="G256" s="200"/>
      <c r="H256" s="153"/>
      <c r="I256" s="153"/>
      <c r="J256" s="153"/>
    </row>
    <row r="257" spans="2:10" s="40" customFormat="1">
      <c r="B257" s="58"/>
      <c r="E257" s="200"/>
      <c r="F257" s="200"/>
      <c r="G257" s="200"/>
      <c r="H257" s="153"/>
      <c r="I257" s="153"/>
      <c r="J257" s="153"/>
    </row>
    <row r="258" spans="2:10" s="40" customFormat="1">
      <c r="B258" s="58"/>
      <c r="E258" s="200"/>
      <c r="F258" s="200"/>
      <c r="G258" s="200"/>
      <c r="H258" s="153"/>
      <c r="I258" s="153"/>
      <c r="J258" s="153"/>
    </row>
    <row r="259" spans="2:10" s="40" customFormat="1">
      <c r="B259" s="58"/>
      <c r="E259" s="200"/>
      <c r="F259" s="200"/>
      <c r="G259" s="200"/>
      <c r="H259" s="153"/>
      <c r="I259" s="153"/>
      <c r="J259" s="153"/>
    </row>
    <row r="260" spans="2:10" s="40" customFormat="1">
      <c r="B260" s="58"/>
      <c r="E260" s="200"/>
      <c r="F260" s="200"/>
      <c r="G260" s="200"/>
      <c r="H260" s="153"/>
      <c r="I260" s="153"/>
      <c r="J260" s="153"/>
    </row>
    <row r="261" spans="2:10" s="40" customFormat="1">
      <c r="B261" s="58"/>
      <c r="E261" s="200"/>
      <c r="F261" s="200"/>
      <c r="G261" s="200"/>
      <c r="H261" s="153"/>
      <c r="I261" s="153"/>
      <c r="J261" s="153"/>
    </row>
    <row r="262" spans="2:10" s="40" customFormat="1">
      <c r="B262" s="58"/>
      <c r="E262" s="200"/>
      <c r="F262" s="200"/>
      <c r="G262" s="200"/>
      <c r="H262" s="153"/>
      <c r="I262" s="153"/>
      <c r="J262" s="153"/>
    </row>
    <row r="263" spans="2:10" s="40" customFormat="1">
      <c r="B263" s="58"/>
      <c r="E263" s="200"/>
      <c r="F263" s="200"/>
      <c r="G263" s="200"/>
      <c r="H263" s="153"/>
      <c r="I263" s="153"/>
      <c r="J263" s="153"/>
    </row>
    <row r="264" spans="2:10" s="40" customFormat="1">
      <c r="B264" s="58"/>
      <c r="E264" s="200"/>
      <c r="F264" s="200"/>
      <c r="G264" s="200"/>
      <c r="H264" s="153"/>
      <c r="I264" s="153"/>
      <c r="J264" s="153"/>
    </row>
    <row r="265" spans="2:10" s="40" customFormat="1">
      <c r="B265" s="58"/>
      <c r="E265" s="200"/>
      <c r="F265" s="200"/>
      <c r="G265" s="200"/>
      <c r="H265" s="153"/>
      <c r="I265" s="153"/>
      <c r="J265" s="153"/>
    </row>
    <row r="266" spans="2:10" s="40" customFormat="1">
      <c r="B266" s="58"/>
      <c r="E266" s="200"/>
      <c r="F266" s="200"/>
      <c r="G266" s="200"/>
      <c r="H266" s="153"/>
      <c r="I266" s="153"/>
      <c r="J266" s="153"/>
    </row>
    <row r="267" spans="2:10" s="40" customFormat="1">
      <c r="B267" s="58"/>
      <c r="E267" s="200"/>
      <c r="F267" s="200"/>
      <c r="G267" s="200"/>
      <c r="H267" s="153"/>
      <c r="I267" s="153"/>
      <c r="J267" s="153"/>
    </row>
    <row r="268" spans="2:10" s="40" customFormat="1">
      <c r="B268" s="58"/>
      <c r="E268" s="200"/>
      <c r="F268" s="200"/>
      <c r="G268" s="200"/>
      <c r="H268" s="153"/>
      <c r="I268" s="153"/>
      <c r="J268" s="153"/>
    </row>
    <row r="269" spans="2:10" s="40" customFormat="1">
      <c r="B269" s="58"/>
      <c r="E269" s="200"/>
      <c r="F269" s="200"/>
      <c r="G269" s="200"/>
      <c r="H269" s="153"/>
      <c r="I269" s="153"/>
      <c r="J269" s="153"/>
    </row>
    <row r="270" spans="2:10" s="40" customFormat="1">
      <c r="B270" s="58"/>
      <c r="E270" s="200"/>
      <c r="F270" s="200"/>
      <c r="G270" s="200"/>
      <c r="H270" s="153"/>
      <c r="I270" s="153"/>
      <c r="J270" s="153"/>
    </row>
    <row r="271" spans="2:10" s="40" customFormat="1">
      <c r="B271" s="58"/>
      <c r="E271" s="200"/>
      <c r="F271" s="200"/>
      <c r="G271" s="200"/>
      <c r="H271" s="153"/>
      <c r="I271" s="153"/>
      <c r="J271" s="153"/>
    </row>
    <row r="272" spans="2:10" s="40" customFormat="1">
      <c r="B272" s="58"/>
      <c r="E272" s="200"/>
      <c r="F272" s="200"/>
      <c r="G272" s="200"/>
      <c r="H272" s="153"/>
      <c r="I272" s="153"/>
      <c r="J272" s="153"/>
    </row>
    <row r="273" spans="2:10" s="40" customFormat="1">
      <c r="B273" s="58"/>
      <c r="E273" s="200"/>
      <c r="F273" s="200"/>
      <c r="G273" s="200"/>
      <c r="H273" s="153"/>
      <c r="I273" s="153"/>
      <c r="J273" s="153"/>
    </row>
    <row r="274" spans="2:10" s="40" customFormat="1">
      <c r="B274" s="58"/>
      <c r="E274" s="200"/>
      <c r="F274" s="200"/>
      <c r="G274" s="200"/>
      <c r="H274" s="153"/>
      <c r="I274" s="153"/>
      <c r="J274" s="153"/>
    </row>
    <row r="275" spans="2:10" s="40" customFormat="1">
      <c r="B275" s="58"/>
      <c r="E275" s="200"/>
      <c r="F275" s="200"/>
      <c r="G275" s="200"/>
      <c r="H275" s="153"/>
      <c r="I275" s="153"/>
      <c r="J275" s="153"/>
    </row>
    <row r="276" spans="2:10" s="40" customFormat="1">
      <c r="B276" s="58"/>
      <c r="E276" s="200"/>
      <c r="F276" s="200"/>
      <c r="G276" s="200"/>
      <c r="H276" s="153"/>
      <c r="I276" s="153"/>
      <c r="J276" s="153"/>
    </row>
    <row r="277" spans="2:10" s="40" customFormat="1">
      <c r="B277" s="58"/>
      <c r="E277" s="200"/>
      <c r="F277" s="200"/>
      <c r="G277" s="200"/>
      <c r="H277" s="153"/>
      <c r="I277" s="153"/>
      <c r="J277" s="153"/>
    </row>
    <row r="278" spans="2:10" s="40" customFormat="1">
      <c r="B278" s="58"/>
      <c r="E278" s="200"/>
      <c r="F278" s="200"/>
      <c r="G278" s="200"/>
      <c r="H278" s="153"/>
      <c r="I278" s="153"/>
      <c r="J278" s="153"/>
    </row>
    <row r="279" spans="2:10" s="40" customFormat="1">
      <c r="B279" s="58"/>
      <c r="E279" s="200"/>
      <c r="F279" s="200"/>
      <c r="G279" s="200"/>
      <c r="H279" s="153"/>
      <c r="I279" s="153"/>
      <c r="J279" s="153"/>
    </row>
    <row r="280" spans="2:10" s="40" customFormat="1">
      <c r="B280" s="58"/>
      <c r="E280" s="200"/>
      <c r="F280" s="200"/>
      <c r="G280" s="200"/>
      <c r="H280" s="153"/>
      <c r="I280" s="153"/>
      <c r="J280" s="153"/>
    </row>
    <row r="281" spans="2:10" s="40" customFormat="1">
      <c r="B281" s="58"/>
      <c r="E281" s="200"/>
      <c r="F281" s="200"/>
      <c r="G281" s="200"/>
      <c r="H281" s="153"/>
      <c r="I281" s="153"/>
      <c r="J281" s="153"/>
    </row>
    <row r="282" spans="2:10" s="40" customFormat="1">
      <c r="B282" s="58"/>
      <c r="E282" s="200"/>
      <c r="F282" s="200"/>
      <c r="G282" s="200"/>
      <c r="H282" s="153"/>
      <c r="I282" s="153"/>
      <c r="J282" s="153"/>
    </row>
    <row r="283" spans="2:10" s="40" customFormat="1">
      <c r="B283" s="58"/>
      <c r="E283" s="200"/>
      <c r="F283" s="200"/>
      <c r="G283" s="200"/>
      <c r="H283" s="153"/>
      <c r="I283" s="153"/>
      <c r="J283" s="153"/>
    </row>
    <row r="284" spans="2:10" s="40" customFormat="1">
      <c r="B284" s="58"/>
      <c r="E284" s="200"/>
      <c r="F284" s="200"/>
      <c r="G284" s="200"/>
      <c r="H284" s="153"/>
      <c r="I284" s="153"/>
      <c r="J284" s="153"/>
    </row>
    <row r="285" spans="2:10" s="40" customFormat="1">
      <c r="B285" s="58"/>
      <c r="E285" s="200"/>
      <c r="F285" s="200"/>
      <c r="G285" s="200"/>
      <c r="H285" s="153"/>
      <c r="I285" s="153"/>
      <c r="J285" s="153"/>
    </row>
    <row r="286" spans="2:10" s="40" customFormat="1">
      <c r="B286" s="58"/>
      <c r="E286" s="200"/>
      <c r="F286" s="200"/>
      <c r="G286" s="200"/>
      <c r="H286" s="153"/>
      <c r="I286" s="153"/>
      <c r="J286" s="153"/>
    </row>
    <row r="287" spans="2:10" s="40" customFormat="1">
      <c r="B287" s="58"/>
      <c r="E287" s="200"/>
      <c r="F287" s="200"/>
      <c r="G287" s="200"/>
      <c r="H287" s="153"/>
      <c r="I287" s="153"/>
      <c r="J287" s="153"/>
    </row>
    <row r="288" spans="2:10" s="40" customFormat="1">
      <c r="B288" s="58"/>
      <c r="E288" s="200"/>
      <c r="F288" s="200"/>
      <c r="G288" s="200"/>
      <c r="H288" s="153"/>
      <c r="I288" s="153"/>
      <c r="J288" s="153"/>
    </row>
    <row r="289" spans="2:10" s="40" customFormat="1">
      <c r="B289" s="58"/>
      <c r="E289" s="200"/>
      <c r="F289" s="200"/>
      <c r="G289" s="200"/>
      <c r="H289" s="153"/>
      <c r="I289" s="153"/>
      <c r="J289" s="153"/>
    </row>
    <row r="290" spans="2:10" s="40" customFormat="1">
      <c r="B290" s="58"/>
      <c r="E290" s="200"/>
      <c r="F290" s="200"/>
      <c r="G290" s="200"/>
      <c r="H290" s="153"/>
      <c r="I290" s="153"/>
      <c r="J290" s="153"/>
    </row>
    <row r="291" spans="2:10" s="40" customFormat="1">
      <c r="B291" s="58"/>
      <c r="E291" s="200"/>
      <c r="F291" s="200"/>
      <c r="G291" s="200"/>
      <c r="H291" s="153"/>
      <c r="I291" s="153"/>
      <c r="J291" s="153"/>
    </row>
    <row r="292" spans="2:10" s="40" customFormat="1">
      <c r="B292" s="58"/>
      <c r="E292" s="200"/>
      <c r="F292" s="200"/>
      <c r="G292" s="200"/>
      <c r="H292" s="153"/>
      <c r="I292" s="153"/>
      <c r="J292" s="153"/>
    </row>
    <row r="293" spans="2:10" s="40" customFormat="1">
      <c r="B293" s="58"/>
      <c r="E293" s="200"/>
      <c r="F293" s="200"/>
      <c r="G293" s="200"/>
      <c r="H293" s="153"/>
      <c r="I293" s="153"/>
      <c r="J293" s="153"/>
    </row>
    <row r="294" spans="2:10" s="40" customFormat="1">
      <c r="B294" s="58"/>
      <c r="E294" s="200"/>
      <c r="F294" s="200"/>
      <c r="G294" s="200"/>
      <c r="H294" s="153"/>
      <c r="I294" s="153"/>
      <c r="J294" s="153"/>
    </row>
    <row r="295" spans="2:10" s="40" customFormat="1">
      <c r="B295" s="58"/>
      <c r="E295" s="200"/>
      <c r="F295" s="200"/>
      <c r="G295" s="200"/>
      <c r="H295" s="153"/>
      <c r="I295" s="153"/>
      <c r="J295" s="153"/>
    </row>
    <row r="296" spans="2:10" s="40" customFormat="1">
      <c r="B296" s="58"/>
      <c r="E296" s="200"/>
      <c r="F296" s="200"/>
      <c r="G296" s="200"/>
      <c r="H296" s="153"/>
      <c r="I296" s="153"/>
      <c r="J296" s="153"/>
    </row>
    <row r="297" spans="2:10" s="40" customFormat="1">
      <c r="B297" s="58"/>
      <c r="E297" s="200"/>
      <c r="F297" s="200"/>
      <c r="G297" s="200"/>
      <c r="H297" s="153"/>
      <c r="I297" s="153"/>
      <c r="J297" s="153"/>
    </row>
    <row r="298" spans="2:10" s="40" customFormat="1">
      <c r="B298" s="58"/>
      <c r="E298" s="200"/>
      <c r="F298" s="200"/>
      <c r="G298" s="200"/>
      <c r="H298" s="153"/>
      <c r="I298" s="153"/>
      <c r="J298" s="153"/>
    </row>
    <row r="299" spans="2:10" s="40" customFormat="1">
      <c r="B299" s="58"/>
      <c r="E299" s="200"/>
      <c r="F299" s="200"/>
      <c r="G299" s="200"/>
      <c r="H299" s="153"/>
      <c r="I299" s="153"/>
      <c r="J299" s="153"/>
    </row>
    <row r="300" spans="2:10" s="40" customFormat="1">
      <c r="B300" s="58"/>
      <c r="E300" s="200"/>
      <c r="F300" s="200"/>
      <c r="G300" s="200"/>
      <c r="H300" s="153"/>
      <c r="I300" s="153"/>
      <c r="J300" s="153"/>
    </row>
    <row r="301" spans="2:10" s="40" customFormat="1">
      <c r="B301" s="58"/>
      <c r="E301" s="200"/>
      <c r="F301" s="200"/>
      <c r="G301" s="200"/>
      <c r="H301" s="153"/>
      <c r="I301" s="153"/>
      <c r="J301" s="153"/>
    </row>
    <row r="302" spans="2:10" s="40" customFormat="1">
      <c r="B302" s="58"/>
      <c r="E302" s="200"/>
      <c r="F302" s="200"/>
      <c r="G302" s="200"/>
      <c r="H302" s="153"/>
      <c r="I302" s="153"/>
      <c r="J302" s="153"/>
    </row>
    <row r="303" spans="2:10" s="40" customFormat="1">
      <c r="B303" s="58"/>
      <c r="E303" s="200"/>
      <c r="F303" s="200"/>
      <c r="G303" s="200"/>
      <c r="H303" s="153"/>
      <c r="I303" s="153"/>
      <c r="J303" s="153"/>
    </row>
    <row r="304" spans="2:10" s="40" customFormat="1">
      <c r="B304" s="58"/>
      <c r="E304" s="200"/>
      <c r="F304" s="200"/>
      <c r="G304" s="200"/>
      <c r="H304" s="153"/>
      <c r="I304" s="153"/>
      <c r="J304" s="153"/>
    </row>
    <row r="305" spans="2:10" s="40" customFormat="1">
      <c r="B305" s="58"/>
      <c r="E305" s="200"/>
      <c r="F305" s="200"/>
      <c r="G305" s="200"/>
      <c r="H305" s="153"/>
      <c r="I305" s="153"/>
      <c r="J305" s="153"/>
    </row>
    <row r="306" spans="2:10" s="40" customFormat="1">
      <c r="B306" s="58"/>
      <c r="E306" s="200"/>
      <c r="F306" s="200"/>
      <c r="G306" s="200"/>
      <c r="H306" s="153"/>
      <c r="I306" s="153"/>
      <c r="J306" s="153"/>
    </row>
    <row r="307" spans="2:10" s="40" customFormat="1">
      <c r="B307" s="58"/>
      <c r="E307" s="200"/>
      <c r="F307" s="200"/>
      <c r="G307" s="200"/>
      <c r="H307" s="153"/>
      <c r="I307" s="153"/>
      <c r="J307" s="153"/>
    </row>
    <row r="308" spans="2:10" s="40" customFormat="1">
      <c r="B308" s="58"/>
      <c r="E308" s="200"/>
      <c r="F308" s="200"/>
      <c r="G308" s="200"/>
      <c r="H308" s="153"/>
      <c r="I308" s="153"/>
      <c r="J308" s="153"/>
    </row>
    <row r="309" spans="2:10" s="40" customFormat="1">
      <c r="B309" s="58"/>
      <c r="E309" s="200"/>
      <c r="F309" s="200"/>
      <c r="G309" s="200"/>
      <c r="H309" s="153"/>
      <c r="I309" s="153"/>
      <c r="J309" s="153"/>
    </row>
    <row r="310" spans="2:10" s="40" customFormat="1">
      <c r="B310" s="58"/>
      <c r="E310" s="200"/>
      <c r="F310" s="200"/>
      <c r="G310" s="200"/>
      <c r="H310" s="153"/>
      <c r="I310" s="153"/>
      <c r="J310" s="153"/>
    </row>
    <row r="311" spans="2:10" s="40" customFormat="1">
      <c r="B311" s="58"/>
      <c r="E311" s="200"/>
      <c r="F311" s="200"/>
      <c r="G311" s="200"/>
      <c r="H311" s="153"/>
      <c r="I311" s="153"/>
      <c r="J311" s="153"/>
    </row>
    <row r="312" spans="2:10" s="40" customFormat="1">
      <c r="B312" s="58"/>
      <c r="E312" s="200"/>
      <c r="F312" s="200"/>
      <c r="G312" s="200"/>
      <c r="H312" s="153"/>
      <c r="I312" s="153"/>
      <c r="J312" s="153"/>
    </row>
    <row r="313" spans="2:10" s="40" customFormat="1">
      <c r="B313" s="58"/>
      <c r="E313" s="200"/>
      <c r="F313" s="200"/>
      <c r="G313" s="200"/>
      <c r="H313" s="153"/>
      <c r="I313" s="153"/>
      <c r="J313" s="153"/>
    </row>
    <row r="314" spans="2:10" s="40" customFormat="1">
      <c r="B314" s="58"/>
      <c r="E314" s="200"/>
      <c r="F314" s="200"/>
      <c r="G314" s="200"/>
      <c r="H314" s="153"/>
      <c r="I314" s="153"/>
      <c r="J314" s="153"/>
    </row>
    <row r="315" spans="2:10" s="40" customFormat="1">
      <c r="B315" s="58"/>
      <c r="E315" s="200"/>
      <c r="F315" s="200"/>
      <c r="G315" s="200"/>
      <c r="H315" s="153"/>
      <c r="I315" s="153"/>
      <c r="J315" s="153"/>
    </row>
    <row r="316" spans="2:10" s="40" customFormat="1">
      <c r="B316" s="58"/>
      <c r="E316" s="200"/>
      <c r="F316" s="200"/>
      <c r="G316" s="200"/>
      <c r="H316" s="153"/>
      <c r="I316" s="153"/>
      <c r="J316" s="153"/>
    </row>
    <row r="317" spans="2:10" s="40" customFormat="1">
      <c r="B317" s="58"/>
      <c r="E317" s="200"/>
      <c r="F317" s="200"/>
      <c r="G317" s="200"/>
      <c r="H317" s="153"/>
      <c r="I317" s="153"/>
      <c r="J317" s="153"/>
    </row>
    <row r="318" spans="2:10" s="40" customFormat="1">
      <c r="B318" s="58"/>
      <c r="E318" s="200"/>
      <c r="F318" s="200"/>
      <c r="G318" s="200"/>
      <c r="H318" s="153"/>
      <c r="I318" s="153"/>
      <c r="J318" s="153"/>
    </row>
    <row r="319" spans="2:10" s="40" customFormat="1">
      <c r="B319" s="58"/>
      <c r="E319" s="200"/>
      <c r="F319" s="200"/>
      <c r="G319" s="200"/>
      <c r="H319" s="153"/>
      <c r="I319" s="153"/>
      <c r="J319" s="153"/>
    </row>
    <row r="320" spans="2:10" s="40" customFormat="1">
      <c r="B320" s="58"/>
      <c r="E320" s="200"/>
      <c r="F320" s="200"/>
      <c r="G320" s="200"/>
      <c r="H320" s="153"/>
      <c r="I320" s="153"/>
      <c r="J320" s="153"/>
    </row>
    <row r="321" spans="2:10" s="40" customFormat="1">
      <c r="B321" s="58"/>
      <c r="E321" s="200"/>
      <c r="F321" s="200"/>
      <c r="G321" s="200"/>
      <c r="H321" s="153"/>
      <c r="I321" s="153"/>
      <c r="J321" s="153"/>
    </row>
    <row r="322" spans="2:10" s="40" customFormat="1">
      <c r="B322" s="58"/>
      <c r="E322" s="200"/>
      <c r="F322" s="200"/>
      <c r="G322" s="200"/>
      <c r="H322" s="153"/>
      <c r="I322" s="153"/>
      <c r="J322" s="153"/>
    </row>
    <row r="323" spans="2:10" s="40" customFormat="1">
      <c r="B323" s="58"/>
      <c r="E323" s="200"/>
      <c r="F323" s="200"/>
      <c r="G323" s="200"/>
      <c r="H323" s="153"/>
      <c r="I323" s="153"/>
      <c r="J323" s="153"/>
    </row>
    <row r="324" spans="2:10" s="40" customFormat="1">
      <c r="B324" s="58"/>
      <c r="E324" s="200"/>
      <c r="F324" s="200"/>
      <c r="G324" s="200"/>
      <c r="H324" s="153"/>
      <c r="I324" s="153"/>
      <c r="J324" s="153"/>
    </row>
    <row r="325" spans="2:10" s="40" customFormat="1">
      <c r="B325" s="58"/>
      <c r="E325" s="200"/>
      <c r="F325" s="200"/>
      <c r="G325" s="200"/>
      <c r="H325" s="153"/>
      <c r="I325" s="153"/>
      <c r="J325" s="153"/>
    </row>
    <row r="326" spans="2:10" s="40" customFormat="1">
      <c r="B326" s="58"/>
      <c r="E326" s="200"/>
      <c r="F326" s="200"/>
      <c r="G326" s="200"/>
      <c r="H326" s="153"/>
      <c r="I326" s="153"/>
      <c r="J326" s="153"/>
    </row>
    <row r="327" spans="2:10" s="40" customFormat="1">
      <c r="B327" s="58"/>
      <c r="E327" s="200"/>
      <c r="F327" s="200"/>
      <c r="G327" s="200"/>
      <c r="H327" s="153"/>
      <c r="I327" s="153"/>
      <c r="J327" s="153"/>
    </row>
    <row r="328" spans="2:10" s="40" customFormat="1">
      <c r="B328" s="58"/>
      <c r="E328" s="200"/>
      <c r="F328" s="200"/>
      <c r="G328" s="200"/>
      <c r="H328" s="153"/>
      <c r="I328" s="153"/>
      <c r="J328" s="153"/>
    </row>
    <row r="329" spans="2:10" s="40" customFormat="1">
      <c r="B329" s="58"/>
      <c r="E329" s="200"/>
      <c r="F329" s="200"/>
      <c r="G329" s="200"/>
      <c r="H329" s="153"/>
      <c r="I329" s="153"/>
      <c r="J329" s="153"/>
    </row>
    <row r="330" spans="2:10" s="40" customFormat="1">
      <c r="B330" s="58"/>
      <c r="E330" s="200"/>
      <c r="F330" s="200"/>
      <c r="G330" s="200"/>
      <c r="H330" s="153"/>
      <c r="I330" s="153"/>
      <c r="J330" s="153"/>
    </row>
    <row r="331" spans="2:10" s="40" customFormat="1">
      <c r="B331" s="58"/>
      <c r="E331" s="200"/>
      <c r="F331" s="200"/>
      <c r="G331" s="200"/>
      <c r="H331" s="153"/>
      <c r="I331" s="153"/>
      <c r="J331" s="153"/>
    </row>
    <row r="332" spans="2:10" s="40" customFormat="1">
      <c r="B332" s="58"/>
      <c r="E332" s="200"/>
      <c r="F332" s="200"/>
      <c r="G332" s="200"/>
      <c r="H332" s="153"/>
      <c r="I332" s="153"/>
      <c r="J332" s="153"/>
    </row>
    <row r="333" spans="2:10" s="40" customFormat="1">
      <c r="B333" s="58"/>
      <c r="E333" s="200"/>
      <c r="F333" s="200"/>
      <c r="G333" s="200"/>
      <c r="H333" s="153"/>
      <c r="I333" s="153"/>
      <c r="J333" s="153"/>
    </row>
    <row r="334" spans="2:10" s="40" customFormat="1">
      <c r="B334" s="58"/>
      <c r="E334" s="200"/>
      <c r="F334" s="200"/>
      <c r="G334" s="200"/>
      <c r="H334" s="153"/>
      <c r="I334" s="153"/>
      <c r="J334" s="153"/>
    </row>
    <row r="335" spans="2:10" s="40" customFormat="1">
      <c r="B335" s="58"/>
      <c r="E335" s="200"/>
      <c r="F335" s="200"/>
      <c r="G335" s="200"/>
      <c r="H335" s="153"/>
      <c r="I335" s="153"/>
      <c r="J335" s="153"/>
    </row>
    <row r="336" spans="2:10" s="40" customFormat="1">
      <c r="B336" s="58"/>
      <c r="E336" s="200"/>
      <c r="F336" s="200"/>
      <c r="G336" s="200"/>
      <c r="H336" s="153"/>
      <c r="I336" s="153"/>
      <c r="J336" s="153"/>
    </row>
    <row r="337" spans="2:10" s="40" customFormat="1">
      <c r="B337" s="58"/>
      <c r="E337" s="200"/>
      <c r="F337" s="200"/>
      <c r="G337" s="200"/>
      <c r="H337" s="153"/>
      <c r="I337" s="153"/>
      <c r="J337" s="153"/>
    </row>
    <row r="338" spans="2:10" s="40" customFormat="1">
      <c r="B338" s="58"/>
      <c r="E338" s="200"/>
      <c r="F338" s="200"/>
      <c r="G338" s="200"/>
      <c r="H338" s="153"/>
      <c r="I338" s="153"/>
      <c r="J338" s="153"/>
    </row>
    <row r="339" spans="2:10" s="40" customFormat="1">
      <c r="B339" s="58"/>
      <c r="E339" s="200"/>
      <c r="F339" s="200"/>
      <c r="G339" s="200"/>
      <c r="H339" s="153"/>
      <c r="I339" s="153"/>
      <c r="J339" s="153"/>
    </row>
    <row r="340" spans="2:10" s="40" customFormat="1">
      <c r="B340" s="58"/>
      <c r="E340" s="200"/>
      <c r="F340" s="200"/>
      <c r="G340" s="200"/>
      <c r="H340" s="153"/>
      <c r="I340" s="153"/>
      <c r="J340" s="153"/>
    </row>
    <row r="341" spans="2:10" s="40" customFormat="1">
      <c r="B341" s="58"/>
      <c r="E341" s="200"/>
      <c r="F341" s="200"/>
      <c r="G341" s="200"/>
      <c r="H341" s="153"/>
      <c r="I341" s="153"/>
      <c r="J341" s="153"/>
    </row>
    <row r="342" spans="2:10" s="40" customFormat="1">
      <c r="B342" s="58"/>
      <c r="E342" s="200"/>
      <c r="F342" s="200"/>
      <c r="G342" s="200"/>
      <c r="H342" s="153"/>
      <c r="I342" s="153"/>
      <c r="J342" s="153"/>
    </row>
    <row r="343" spans="2:10" s="40" customFormat="1">
      <c r="B343" s="58"/>
      <c r="E343" s="200"/>
      <c r="F343" s="200"/>
      <c r="G343" s="200"/>
      <c r="H343" s="153"/>
      <c r="I343" s="153"/>
      <c r="J343" s="153"/>
    </row>
    <row r="344" spans="2:10" s="40" customFormat="1">
      <c r="B344" s="58"/>
      <c r="E344" s="200"/>
      <c r="F344" s="200"/>
      <c r="G344" s="200"/>
      <c r="H344" s="153"/>
      <c r="I344" s="153"/>
      <c r="J344" s="153"/>
    </row>
    <row r="345" spans="2:10" s="40" customFormat="1">
      <c r="B345" s="58"/>
      <c r="E345" s="200"/>
      <c r="F345" s="200"/>
      <c r="G345" s="200"/>
      <c r="H345" s="153"/>
      <c r="I345" s="153"/>
      <c r="J345" s="153"/>
    </row>
    <row r="346" spans="2:10" s="40" customFormat="1">
      <c r="B346" s="58"/>
      <c r="E346" s="200"/>
      <c r="F346" s="200"/>
      <c r="G346" s="200"/>
      <c r="H346" s="153"/>
      <c r="I346" s="153"/>
      <c r="J346" s="153"/>
    </row>
    <row r="347" spans="2:10" s="40" customFormat="1">
      <c r="B347" s="58"/>
      <c r="E347" s="200"/>
      <c r="F347" s="200"/>
      <c r="G347" s="200"/>
      <c r="H347" s="153"/>
      <c r="I347" s="153"/>
      <c r="J347" s="153"/>
    </row>
    <row r="348" spans="2:10" s="40" customFormat="1">
      <c r="B348" s="58"/>
      <c r="E348" s="200"/>
      <c r="F348" s="200"/>
      <c r="G348" s="200"/>
      <c r="H348" s="153"/>
      <c r="I348" s="153"/>
      <c r="J348" s="153"/>
    </row>
    <row r="349" spans="2:10" s="40" customFormat="1">
      <c r="B349" s="58"/>
      <c r="E349" s="200"/>
      <c r="F349" s="200"/>
      <c r="G349" s="200"/>
      <c r="H349" s="153"/>
      <c r="I349" s="153"/>
      <c r="J349" s="153"/>
    </row>
    <row r="350" spans="2:10" s="40" customFormat="1">
      <c r="B350" s="58"/>
      <c r="E350" s="200"/>
      <c r="F350" s="200"/>
      <c r="G350" s="200"/>
      <c r="H350" s="153"/>
      <c r="I350" s="153"/>
      <c r="J350" s="153"/>
    </row>
    <row r="351" spans="2:10" s="40" customFormat="1">
      <c r="B351" s="58"/>
      <c r="E351" s="200"/>
      <c r="F351" s="200"/>
      <c r="G351" s="200"/>
      <c r="H351" s="153"/>
      <c r="I351" s="153"/>
      <c r="J351" s="153"/>
    </row>
    <row r="352" spans="2:10" s="40" customFormat="1">
      <c r="B352" s="58"/>
      <c r="E352" s="200"/>
      <c r="F352" s="200"/>
      <c r="G352" s="200"/>
      <c r="H352" s="153"/>
      <c r="I352" s="153"/>
      <c r="J352" s="153"/>
    </row>
    <row r="353" spans="2:10" s="40" customFormat="1">
      <c r="B353" s="58"/>
      <c r="E353" s="200"/>
      <c r="F353" s="200"/>
      <c r="G353" s="200"/>
      <c r="H353" s="153"/>
      <c r="I353" s="153"/>
      <c r="J353" s="153"/>
    </row>
    <row r="354" spans="2:10" s="40" customFormat="1">
      <c r="B354" s="58"/>
      <c r="E354" s="200"/>
      <c r="F354" s="200"/>
      <c r="G354" s="200"/>
      <c r="H354" s="153"/>
      <c r="I354" s="153"/>
      <c r="J354" s="153"/>
    </row>
    <row r="355" spans="2:10" s="40" customFormat="1">
      <c r="B355" s="58"/>
      <c r="E355" s="200"/>
      <c r="F355" s="200"/>
      <c r="G355" s="200"/>
      <c r="H355" s="153"/>
      <c r="I355" s="153"/>
      <c r="J355" s="153"/>
    </row>
    <row r="356" spans="2:10" s="40" customFormat="1">
      <c r="B356" s="58"/>
      <c r="E356" s="200"/>
      <c r="F356" s="200"/>
      <c r="G356" s="200"/>
      <c r="H356" s="153"/>
      <c r="I356" s="153"/>
      <c r="J356" s="153"/>
    </row>
    <row r="357" spans="2:10" s="40" customFormat="1">
      <c r="B357" s="58"/>
      <c r="E357" s="200"/>
      <c r="F357" s="200"/>
      <c r="G357" s="200"/>
      <c r="H357" s="153"/>
      <c r="I357" s="153"/>
      <c r="J357" s="153"/>
    </row>
    <row r="358" spans="2:10" s="40" customFormat="1">
      <c r="B358" s="58"/>
      <c r="E358" s="200"/>
      <c r="F358" s="200"/>
      <c r="G358" s="200"/>
      <c r="H358" s="153"/>
      <c r="I358" s="153"/>
      <c r="J358" s="153"/>
    </row>
    <row r="359" spans="2:10" s="40" customFormat="1">
      <c r="B359" s="58"/>
      <c r="E359" s="200"/>
      <c r="F359" s="200"/>
      <c r="G359" s="200"/>
      <c r="H359" s="153"/>
      <c r="I359" s="153"/>
      <c r="J359" s="153"/>
    </row>
    <row r="360" spans="2:10" s="40" customFormat="1">
      <c r="B360" s="58"/>
      <c r="E360" s="200"/>
      <c r="F360" s="200"/>
      <c r="G360" s="200"/>
      <c r="H360" s="153"/>
      <c r="I360" s="153"/>
      <c r="J360" s="153"/>
    </row>
    <row r="361" spans="2:10" s="40" customFormat="1">
      <c r="B361" s="58"/>
      <c r="E361" s="200"/>
      <c r="F361" s="200"/>
      <c r="G361" s="200"/>
      <c r="H361" s="153"/>
      <c r="I361" s="153"/>
      <c r="J361" s="153"/>
    </row>
    <row r="362" spans="2:10" s="40" customFormat="1">
      <c r="B362" s="58"/>
      <c r="E362" s="200"/>
      <c r="F362" s="200"/>
      <c r="G362" s="200"/>
      <c r="H362" s="153"/>
      <c r="I362" s="153"/>
      <c r="J362" s="153"/>
    </row>
    <row r="363" spans="2:10" s="40" customFormat="1">
      <c r="B363" s="58"/>
      <c r="E363" s="200"/>
      <c r="F363" s="200"/>
      <c r="G363" s="200"/>
      <c r="H363" s="153"/>
      <c r="I363" s="153"/>
      <c r="J363" s="153"/>
    </row>
    <row r="364" spans="2:10" s="40" customFormat="1">
      <c r="B364" s="58"/>
      <c r="E364" s="200"/>
      <c r="F364" s="200"/>
      <c r="G364" s="200"/>
      <c r="H364" s="153"/>
      <c r="I364" s="153"/>
      <c r="J364" s="153"/>
    </row>
    <row r="365" spans="2:10" s="40" customFormat="1">
      <c r="B365" s="58"/>
      <c r="E365" s="200"/>
      <c r="F365" s="200"/>
      <c r="G365" s="200"/>
      <c r="H365" s="153"/>
      <c r="I365" s="153"/>
      <c r="J365" s="153"/>
    </row>
    <row r="366" spans="2:10" s="40" customFormat="1">
      <c r="B366" s="58"/>
      <c r="E366" s="200"/>
      <c r="F366" s="200"/>
      <c r="G366" s="200"/>
      <c r="H366" s="153"/>
      <c r="I366" s="153"/>
      <c r="J366" s="153"/>
    </row>
    <row r="367" spans="2:10" s="40" customFormat="1">
      <c r="B367" s="58"/>
      <c r="E367" s="200"/>
      <c r="F367" s="200"/>
      <c r="G367" s="200"/>
      <c r="H367" s="153"/>
      <c r="I367" s="153"/>
      <c r="J367" s="153"/>
    </row>
    <row r="368" spans="2:10" s="40" customFormat="1">
      <c r="B368" s="58"/>
      <c r="E368" s="200"/>
      <c r="F368" s="200"/>
      <c r="G368" s="200"/>
      <c r="H368" s="153"/>
      <c r="I368" s="153"/>
      <c r="J368" s="153"/>
    </row>
    <row r="369" spans="2:10" s="40" customFormat="1">
      <c r="B369" s="58"/>
      <c r="E369" s="200"/>
      <c r="F369" s="200"/>
      <c r="G369" s="200"/>
      <c r="H369" s="153"/>
      <c r="I369" s="153"/>
      <c r="J369" s="153"/>
    </row>
    <row r="370" spans="2:10" s="40" customFormat="1">
      <c r="B370" s="58"/>
      <c r="E370" s="200"/>
      <c r="F370" s="200"/>
      <c r="G370" s="200"/>
      <c r="H370" s="153"/>
      <c r="I370" s="153"/>
      <c r="J370" s="153"/>
    </row>
    <row r="371" spans="2:10" s="40" customFormat="1">
      <c r="B371" s="58"/>
      <c r="E371" s="200"/>
      <c r="F371" s="200"/>
      <c r="G371" s="200"/>
      <c r="H371" s="153"/>
      <c r="I371" s="153"/>
      <c r="J371" s="153"/>
    </row>
    <row r="372" spans="2:10" s="40" customFormat="1">
      <c r="B372" s="58"/>
      <c r="E372" s="200"/>
      <c r="F372" s="200"/>
      <c r="G372" s="200"/>
      <c r="H372" s="153"/>
      <c r="I372" s="153"/>
      <c r="J372" s="153"/>
    </row>
    <row r="373" spans="2:10" s="40" customFormat="1">
      <c r="B373" s="58"/>
      <c r="E373" s="200"/>
      <c r="F373" s="200"/>
      <c r="G373" s="200"/>
      <c r="H373" s="153"/>
      <c r="I373" s="153"/>
      <c r="J373" s="153"/>
    </row>
    <row r="374" spans="2:10" s="40" customFormat="1">
      <c r="B374" s="58"/>
      <c r="E374" s="200"/>
      <c r="F374" s="200"/>
      <c r="G374" s="200"/>
      <c r="H374" s="153"/>
      <c r="I374" s="153"/>
      <c r="J374" s="153"/>
    </row>
    <row r="375" spans="2:10" s="40" customFormat="1">
      <c r="B375" s="58"/>
      <c r="E375" s="200"/>
      <c r="F375" s="200"/>
      <c r="G375" s="200"/>
      <c r="H375" s="153"/>
      <c r="I375" s="153"/>
      <c r="J375" s="153"/>
    </row>
    <row r="376" spans="2:10" s="40" customFormat="1">
      <c r="B376" s="58"/>
      <c r="E376" s="200"/>
      <c r="F376" s="200"/>
      <c r="G376" s="200"/>
      <c r="H376" s="153"/>
      <c r="I376" s="153"/>
      <c r="J376" s="153"/>
    </row>
    <row r="377" spans="2:10" s="40" customFormat="1">
      <c r="B377" s="58"/>
      <c r="E377" s="200"/>
      <c r="F377" s="200"/>
      <c r="G377" s="200"/>
      <c r="H377" s="153"/>
      <c r="I377" s="153"/>
      <c r="J377" s="153"/>
    </row>
    <row r="378" spans="2:10" s="40" customFormat="1">
      <c r="B378" s="58"/>
      <c r="E378" s="200"/>
      <c r="F378" s="200"/>
      <c r="G378" s="200"/>
      <c r="H378" s="153"/>
      <c r="I378" s="153"/>
      <c r="J378" s="153"/>
    </row>
    <row r="379" spans="2:10" s="40" customFormat="1">
      <c r="B379" s="58"/>
      <c r="E379" s="200"/>
      <c r="F379" s="200"/>
      <c r="G379" s="200"/>
      <c r="H379" s="153"/>
      <c r="I379" s="153"/>
      <c r="J379" s="153"/>
    </row>
    <row r="380" spans="2:10" s="40" customFormat="1">
      <c r="B380" s="58"/>
      <c r="E380" s="200"/>
      <c r="F380" s="200"/>
      <c r="G380" s="200"/>
      <c r="H380" s="153"/>
      <c r="I380" s="153"/>
      <c r="J380" s="153"/>
    </row>
    <row r="381" spans="2:10" s="40" customFormat="1">
      <c r="B381" s="58"/>
      <c r="E381" s="200"/>
      <c r="F381" s="200"/>
      <c r="G381" s="200"/>
      <c r="H381" s="153"/>
      <c r="I381" s="153"/>
      <c r="J381" s="153"/>
    </row>
    <row r="382" spans="2:10" s="40" customFormat="1">
      <c r="B382" s="58"/>
      <c r="E382" s="200"/>
      <c r="F382" s="200"/>
      <c r="G382" s="200"/>
      <c r="H382" s="153"/>
      <c r="I382" s="153"/>
      <c r="J382" s="153"/>
    </row>
    <row r="383" spans="2:10" s="40" customFormat="1">
      <c r="B383" s="58"/>
      <c r="E383" s="200"/>
      <c r="F383" s="200"/>
      <c r="G383" s="200"/>
      <c r="H383" s="153"/>
      <c r="I383" s="153"/>
      <c r="J383" s="153"/>
    </row>
    <row r="384" spans="2:10" s="40" customFormat="1">
      <c r="B384" s="58"/>
      <c r="E384" s="200"/>
      <c r="F384" s="200"/>
      <c r="G384" s="200"/>
      <c r="H384" s="153"/>
      <c r="I384" s="153"/>
      <c r="J384" s="153"/>
    </row>
    <row r="385" spans="2:10" s="40" customFormat="1">
      <c r="B385" s="58"/>
      <c r="E385" s="200"/>
      <c r="F385" s="200"/>
      <c r="G385" s="200"/>
      <c r="H385" s="153"/>
      <c r="I385" s="153"/>
      <c r="J385" s="153"/>
    </row>
    <row r="386" spans="2:10" s="40" customFormat="1">
      <c r="B386" s="58"/>
      <c r="E386" s="200"/>
      <c r="F386" s="200"/>
      <c r="G386" s="200"/>
      <c r="H386" s="153"/>
      <c r="I386" s="153"/>
      <c r="J386" s="153"/>
    </row>
    <row r="387" spans="2:10" s="40" customFormat="1">
      <c r="B387" s="58"/>
      <c r="E387" s="200"/>
      <c r="F387" s="200"/>
      <c r="G387" s="200"/>
      <c r="H387" s="153"/>
      <c r="I387" s="153"/>
      <c r="J387" s="153"/>
    </row>
    <row r="388" spans="2:10" s="40" customFormat="1">
      <c r="B388" s="58"/>
      <c r="E388" s="200"/>
      <c r="F388" s="200"/>
      <c r="G388" s="200"/>
      <c r="H388" s="153"/>
      <c r="I388" s="153"/>
      <c r="J388" s="153"/>
    </row>
    <row r="389" spans="2:10" s="40" customFormat="1">
      <c r="B389" s="58"/>
      <c r="E389" s="200"/>
      <c r="F389" s="200"/>
      <c r="G389" s="200"/>
      <c r="H389" s="153"/>
      <c r="I389" s="153"/>
      <c r="J389" s="153"/>
    </row>
    <row r="390" spans="2:10" s="40" customFormat="1">
      <c r="B390" s="58"/>
      <c r="E390" s="200"/>
      <c r="F390" s="200"/>
      <c r="G390" s="200"/>
      <c r="H390" s="153"/>
      <c r="I390" s="153"/>
      <c r="J390" s="153"/>
    </row>
    <row r="391" spans="2:10" s="40" customFormat="1">
      <c r="B391" s="58"/>
      <c r="E391" s="200"/>
      <c r="F391" s="200"/>
      <c r="G391" s="200"/>
      <c r="H391" s="153"/>
      <c r="I391" s="153"/>
      <c r="J391" s="153"/>
    </row>
    <row r="392" spans="2:10" s="40" customFormat="1">
      <c r="B392" s="58"/>
      <c r="E392" s="200"/>
      <c r="F392" s="200"/>
      <c r="G392" s="200"/>
      <c r="H392" s="153"/>
      <c r="I392" s="153"/>
      <c r="J392" s="153"/>
    </row>
    <row r="393" spans="2:10" s="40" customFormat="1">
      <c r="B393" s="58"/>
      <c r="E393" s="200"/>
      <c r="F393" s="200"/>
      <c r="G393" s="200"/>
      <c r="H393" s="153"/>
      <c r="I393" s="153"/>
      <c r="J393" s="153"/>
    </row>
    <row r="394" spans="2:10" s="40" customFormat="1">
      <c r="B394" s="58"/>
      <c r="E394" s="200"/>
      <c r="F394" s="200"/>
      <c r="G394" s="200"/>
      <c r="H394" s="153"/>
      <c r="I394" s="153"/>
      <c r="J394" s="153"/>
    </row>
    <row r="395" spans="2:10" s="40" customFormat="1">
      <c r="B395" s="58"/>
      <c r="E395" s="200"/>
      <c r="F395" s="200"/>
      <c r="G395" s="200"/>
      <c r="H395" s="153"/>
      <c r="I395" s="153"/>
      <c r="J395" s="153"/>
    </row>
    <row r="396" spans="2:10" s="40" customFormat="1">
      <c r="B396" s="58"/>
      <c r="E396" s="200"/>
      <c r="F396" s="200"/>
      <c r="G396" s="200"/>
      <c r="H396" s="153"/>
      <c r="I396" s="153"/>
      <c r="J396" s="153"/>
    </row>
    <row r="397" spans="2:10" s="40" customFormat="1">
      <c r="B397" s="58"/>
      <c r="E397" s="200"/>
      <c r="F397" s="200"/>
      <c r="G397" s="200"/>
      <c r="H397" s="153"/>
      <c r="I397" s="153"/>
      <c r="J397" s="153"/>
    </row>
    <row r="398" spans="2:10" s="40" customFormat="1">
      <c r="B398" s="58"/>
      <c r="E398" s="200"/>
      <c r="F398" s="200"/>
      <c r="G398" s="200"/>
      <c r="H398" s="153"/>
      <c r="I398" s="153"/>
      <c r="J398" s="153"/>
    </row>
    <row r="399" spans="2:10" s="40" customFormat="1">
      <c r="B399" s="58"/>
      <c r="E399" s="200"/>
      <c r="F399" s="200"/>
      <c r="G399" s="200"/>
      <c r="H399" s="153"/>
      <c r="I399" s="153"/>
      <c r="J399" s="153"/>
    </row>
    <row r="400" spans="2:10" s="40" customFormat="1">
      <c r="B400" s="58"/>
      <c r="E400" s="200"/>
      <c r="F400" s="200"/>
      <c r="G400" s="200"/>
      <c r="H400" s="153"/>
      <c r="I400" s="153"/>
      <c r="J400" s="153"/>
    </row>
    <row r="401" spans="2:10" s="40" customFormat="1">
      <c r="B401" s="58"/>
      <c r="E401" s="200"/>
      <c r="F401" s="200"/>
      <c r="G401" s="200"/>
      <c r="H401" s="153"/>
      <c r="I401" s="153"/>
      <c r="J401" s="153"/>
    </row>
    <row r="402" spans="2:10" s="40" customFormat="1">
      <c r="B402" s="58"/>
      <c r="E402" s="200"/>
      <c r="F402" s="200"/>
      <c r="G402" s="200"/>
      <c r="H402" s="153"/>
      <c r="I402" s="153"/>
      <c r="J402" s="153"/>
    </row>
    <row r="403" spans="2:10" s="40" customFormat="1">
      <c r="B403" s="58"/>
      <c r="E403" s="200"/>
      <c r="F403" s="200"/>
      <c r="G403" s="200"/>
      <c r="H403" s="153"/>
      <c r="I403" s="153"/>
      <c r="J403" s="153"/>
    </row>
    <row r="404" spans="2:10" s="40" customFormat="1">
      <c r="B404" s="58"/>
      <c r="E404" s="200"/>
      <c r="F404" s="200"/>
      <c r="G404" s="200"/>
      <c r="H404" s="153"/>
      <c r="I404" s="153"/>
      <c r="J404" s="153"/>
    </row>
    <row r="405" spans="2:10" s="40" customFormat="1">
      <c r="B405" s="58"/>
      <c r="E405" s="200"/>
      <c r="F405" s="200"/>
      <c r="G405" s="200"/>
      <c r="H405" s="153"/>
      <c r="I405" s="153"/>
      <c r="J405" s="153"/>
    </row>
    <row r="406" spans="2:10" s="40" customFormat="1">
      <c r="B406" s="58"/>
      <c r="E406" s="200"/>
      <c r="F406" s="200"/>
      <c r="G406" s="200"/>
      <c r="H406" s="153"/>
      <c r="I406" s="153"/>
      <c r="J406" s="153"/>
    </row>
    <row r="407" spans="2:10" s="40" customFormat="1">
      <c r="B407" s="58"/>
      <c r="E407" s="200"/>
      <c r="F407" s="200"/>
      <c r="G407" s="200"/>
      <c r="H407" s="153"/>
      <c r="I407" s="153"/>
      <c r="J407" s="153"/>
    </row>
    <row r="408" spans="2:10" s="40" customFormat="1">
      <c r="B408" s="58"/>
      <c r="E408" s="200"/>
      <c r="F408" s="200"/>
      <c r="G408" s="200"/>
      <c r="H408" s="153"/>
      <c r="I408" s="153"/>
      <c r="J408" s="153"/>
    </row>
    <row r="409" spans="2:10" s="40" customFormat="1">
      <c r="B409" s="58"/>
      <c r="E409" s="200"/>
      <c r="F409" s="200"/>
      <c r="G409" s="200"/>
      <c r="H409" s="153"/>
      <c r="I409" s="153"/>
      <c r="J409" s="153"/>
    </row>
    <row r="410" spans="2:10" s="40" customFormat="1">
      <c r="B410" s="58"/>
      <c r="E410" s="200"/>
      <c r="F410" s="200"/>
      <c r="G410" s="200"/>
      <c r="H410" s="153"/>
      <c r="I410" s="153"/>
      <c r="J410" s="153"/>
    </row>
    <row r="411" spans="2:10" s="40" customFormat="1">
      <c r="B411" s="58"/>
      <c r="E411" s="200"/>
      <c r="F411" s="200"/>
      <c r="G411" s="200"/>
      <c r="H411" s="153"/>
      <c r="I411" s="153"/>
      <c r="J411" s="153"/>
    </row>
    <row r="412" spans="2:10" s="40" customFormat="1">
      <c r="B412" s="58"/>
      <c r="E412" s="200"/>
      <c r="F412" s="200"/>
      <c r="G412" s="200"/>
      <c r="H412" s="153"/>
      <c r="I412" s="153"/>
      <c r="J412" s="153"/>
    </row>
    <row r="413" spans="2:10" s="40" customFormat="1">
      <c r="B413" s="58"/>
      <c r="E413" s="200"/>
      <c r="F413" s="200"/>
      <c r="G413" s="200"/>
      <c r="H413" s="153"/>
      <c r="I413" s="153"/>
      <c r="J413" s="153"/>
    </row>
    <row r="414" spans="2:10" s="40" customFormat="1">
      <c r="B414" s="58"/>
      <c r="E414" s="200"/>
      <c r="F414" s="200"/>
      <c r="G414" s="200"/>
      <c r="H414" s="153"/>
      <c r="I414" s="153"/>
      <c r="J414" s="153"/>
    </row>
    <row r="415" spans="2:10" s="40" customFormat="1">
      <c r="B415" s="58"/>
      <c r="E415" s="200"/>
      <c r="F415" s="200"/>
      <c r="G415" s="200"/>
      <c r="H415" s="153"/>
      <c r="I415" s="153"/>
      <c r="J415" s="153"/>
    </row>
    <row r="416" spans="2:10" s="40" customFormat="1">
      <c r="B416" s="58"/>
      <c r="E416" s="200"/>
      <c r="F416" s="200"/>
      <c r="G416" s="200"/>
      <c r="H416" s="153"/>
      <c r="I416" s="153"/>
      <c r="J416" s="153"/>
    </row>
    <row r="417" spans="2:10" s="40" customFormat="1">
      <c r="B417" s="58"/>
      <c r="E417" s="200"/>
      <c r="F417" s="200"/>
      <c r="G417" s="200"/>
      <c r="H417" s="153"/>
      <c r="I417" s="153"/>
      <c r="J417" s="153"/>
    </row>
    <row r="418" spans="2:10" s="40" customFormat="1">
      <c r="B418" s="58"/>
      <c r="E418" s="200"/>
      <c r="F418" s="200"/>
      <c r="G418" s="200"/>
      <c r="H418" s="153"/>
      <c r="I418" s="153"/>
      <c r="J418" s="153"/>
    </row>
    <row r="419" spans="2:10" s="40" customFormat="1">
      <c r="B419" s="58"/>
      <c r="E419" s="200"/>
      <c r="F419" s="200"/>
      <c r="G419" s="200"/>
      <c r="H419" s="153"/>
      <c r="I419" s="153"/>
      <c r="J419" s="153"/>
    </row>
    <row r="420" spans="2:10" s="40" customFormat="1">
      <c r="B420" s="58"/>
      <c r="E420" s="200"/>
      <c r="F420" s="200"/>
      <c r="G420" s="200"/>
      <c r="H420" s="153"/>
      <c r="I420" s="153"/>
      <c r="J420" s="153"/>
    </row>
    <row r="421" spans="2:10" s="40" customFormat="1">
      <c r="B421" s="58"/>
      <c r="E421" s="200"/>
      <c r="F421" s="200"/>
      <c r="G421" s="200"/>
      <c r="H421" s="153"/>
      <c r="I421" s="153"/>
      <c r="J421" s="153"/>
    </row>
    <row r="422" spans="2:10" s="40" customFormat="1">
      <c r="B422" s="58"/>
      <c r="E422" s="200"/>
      <c r="F422" s="200"/>
      <c r="G422" s="200"/>
      <c r="H422" s="153"/>
      <c r="I422" s="153"/>
      <c r="J422" s="153"/>
    </row>
    <row r="423" spans="2:10" s="40" customFormat="1">
      <c r="B423" s="58"/>
      <c r="E423" s="200"/>
      <c r="F423" s="200"/>
      <c r="G423" s="200"/>
      <c r="H423" s="153"/>
      <c r="I423" s="153"/>
      <c r="J423" s="153"/>
    </row>
    <row r="424" spans="2:10" s="40" customFormat="1">
      <c r="B424" s="58"/>
      <c r="E424" s="200"/>
      <c r="F424" s="200"/>
      <c r="G424" s="200"/>
      <c r="H424" s="153"/>
      <c r="I424" s="153"/>
      <c r="J424" s="153"/>
    </row>
    <row r="425" spans="2:10" s="40" customFormat="1">
      <c r="B425" s="58"/>
      <c r="E425" s="200"/>
      <c r="F425" s="200"/>
      <c r="G425" s="200"/>
      <c r="H425" s="153"/>
      <c r="I425" s="153"/>
      <c r="J425" s="153"/>
    </row>
    <row r="426" spans="2:10" s="40" customFormat="1">
      <c r="B426" s="58"/>
      <c r="E426" s="200"/>
      <c r="F426" s="200"/>
      <c r="G426" s="200"/>
      <c r="H426" s="153"/>
      <c r="I426" s="153"/>
      <c r="J426" s="153"/>
    </row>
    <row r="427" spans="2:10" s="40" customFormat="1">
      <c r="B427" s="58"/>
      <c r="E427" s="200"/>
      <c r="F427" s="200"/>
      <c r="G427" s="200"/>
      <c r="H427" s="153"/>
      <c r="I427" s="153"/>
      <c r="J427" s="153"/>
    </row>
    <row r="428" spans="2:10" s="40" customFormat="1">
      <c r="B428" s="58"/>
      <c r="E428" s="200"/>
      <c r="F428" s="200"/>
      <c r="G428" s="200"/>
      <c r="H428" s="153"/>
      <c r="I428" s="153"/>
      <c r="J428" s="153"/>
    </row>
    <row r="429" spans="2:10" s="40" customFormat="1">
      <c r="B429" s="58"/>
      <c r="E429" s="200"/>
      <c r="F429" s="200"/>
      <c r="G429" s="200"/>
      <c r="H429" s="153"/>
      <c r="I429" s="153"/>
      <c r="J429" s="153"/>
    </row>
    <row r="430" spans="2:10" s="40" customFormat="1">
      <c r="B430" s="58"/>
      <c r="E430" s="200"/>
      <c r="F430" s="200"/>
      <c r="G430" s="200"/>
      <c r="H430" s="153"/>
      <c r="I430" s="153"/>
      <c r="J430" s="153"/>
    </row>
    <row r="431" spans="2:10" s="40" customFormat="1">
      <c r="B431" s="58"/>
      <c r="E431" s="200"/>
      <c r="F431" s="200"/>
      <c r="G431" s="200"/>
      <c r="H431" s="153"/>
      <c r="I431" s="153"/>
      <c r="J431" s="153"/>
    </row>
    <row r="432" spans="2:10" s="40" customFormat="1">
      <c r="B432" s="58"/>
      <c r="E432" s="200"/>
      <c r="F432" s="200"/>
      <c r="G432" s="200"/>
      <c r="H432" s="153"/>
      <c r="I432" s="153"/>
      <c r="J432" s="153"/>
    </row>
    <row r="433" spans="2:10" s="40" customFormat="1">
      <c r="B433" s="58"/>
      <c r="E433" s="200"/>
      <c r="F433" s="200"/>
      <c r="G433" s="200"/>
      <c r="H433" s="153"/>
      <c r="I433" s="153"/>
      <c r="J433" s="153"/>
    </row>
    <row r="434" spans="2:10" s="40" customFormat="1">
      <c r="B434" s="58"/>
      <c r="E434" s="200"/>
      <c r="F434" s="200"/>
      <c r="G434" s="200"/>
      <c r="H434" s="153"/>
      <c r="I434" s="153"/>
      <c r="J434" s="153"/>
    </row>
    <row r="435" spans="2:10" s="40" customFormat="1">
      <c r="B435" s="58"/>
      <c r="E435" s="200"/>
      <c r="F435" s="200"/>
      <c r="G435" s="200"/>
      <c r="H435" s="153"/>
      <c r="I435" s="153"/>
      <c r="J435" s="153"/>
    </row>
    <row r="436" spans="2:10" s="40" customFormat="1">
      <c r="B436" s="58"/>
      <c r="E436" s="200"/>
      <c r="F436" s="200"/>
      <c r="G436" s="200"/>
      <c r="H436" s="153"/>
      <c r="I436" s="153"/>
      <c r="J436" s="153"/>
    </row>
    <row r="437" spans="2:10" s="40" customFormat="1">
      <c r="B437" s="58"/>
      <c r="E437" s="200"/>
      <c r="F437" s="200"/>
      <c r="G437" s="200"/>
      <c r="H437" s="153"/>
      <c r="I437" s="153"/>
      <c r="J437" s="153"/>
    </row>
    <row r="438" spans="2:10" s="40" customFormat="1">
      <c r="B438" s="58"/>
      <c r="E438" s="200"/>
      <c r="F438" s="200"/>
      <c r="G438" s="200"/>
      <c r="H438" s="153"/>
      <c r="I438" s="153"/>
      <c r="J438" s="153"/>
    </row>
    <row r="439" spans="2:10" s="40" customFormat="1">
      <c r="B439" s="58"/>
      <c r="E439" s="200"/>
      <c r="F439" s="200"/>
      <c r="G439" s="200"/>
      <c r="H439" s="153"/>
      <c r="I439" s="153"/>
      <c r="J439" s="153"/>
    </row>
    <row r="440" spans="2:10" s="40" customFormat="1">
      <c r="B440" s="58"/>
      <c r="E440" s="200"/>
      <c r="F440" s="200"/>
      <c r="G440" s="200"/>
      <c r="H440" s="153"/>
      <c r="I440" s="153"/>
      <c r="J440" s="153"/>
    </row>
    <row r="441" spans="2:10" s="40" customFormat="1">
      <c r="B441" s="58"/>
      <c r="E441" s="200"/>
      <c r="F441" s="200"/>
      <c r="G441" s="200"/>
      <c r="H441" s="153"/>
      <c r="I441" s="153"/>
      <c r="J441" s="153"/>
    </row>
    <row r="442" spans="2:10" s="40" customFormat="1">
      <c r="B442" s="58"/>
      <c r="E442" s="200"/>
      <c r="F442" s="200"/>
      <c r="G442" s="200"/>
      <c r="H442" s="153"/>
      <c r="I442" s="153"/>
      <c r="J442" s="153"/>
    </row>
    <row r="443" spans="2:10" s="40" customFormat="1">
      <c r="B443" s="58"/>
      <c r="E443" s="200"/>
      <c r="F443" s="200"/>
      <c r="G443" s="200"/>
      <c r="H443" s="153"/>
      <c r="I443" s="153"/>
      <c r="J443" s="153"/>
    </row>
    <row r="444" spans="2:10" s="40" customFormat="1">
      <c r="B444" s="58"/>
      <c r="E444" s="200"/>
      <c r="F444" s="200"/>
      <c r="G444" s="200"/>
      <c r="H444" s="153"/>
      <c r="I444" s="153"/>
      <c r="J444" s="153"/>
    </row>
    <row r="445" spans="2:10" s="40" customFormat="1">
      <c r="B445" s="58"/>
      <c r="E445" s="200"/>
      <c r="F445" s="200"/>
      <c r="G445" s="200"/>
      <c r="H445" s="153"/>
      <c r="I445" s="153"/>
      <c r="J445" s="153"/>
    </row>
    <row r="446" spans="2:10" s="40" customFormat="1">
      <c r="B446" s="58"/>
      <c r="E446" s="200"/>
      <c r="F446" s="200"/>
      <c r="G446" s="200"/>
      <c r="H446" s="153"/>
      <c r="I446" s="153"/>
      <c r="J446" s="153"/>
    </row>
    <row r="447" spans="2:10" s="40" customFormat="1">
      <c r="B447" s="58"/>
      <c r="E447" s="200"/>
      <c r="F447" s="200"/>
      <c r="G447" s="200"/>
      <c r="H447" s="153"/>
      <c r="I447" s="153"/>
      <c r="J447" s="153"/>
    </row>
    <row r="448" spans="2:10" s="40" customFormat="1">
      <c r="B448" s="58"/>
      <c r="E448" s="200"/>
      <c r="F448" s="200"/>
      <c r="G448" s="200"/>
      <c r="H448" s="153"/>
      <c r="I448" s="153"/>
      <c r="J448" s="153"/>
    </row>
    <row r="449" spans="2:10" s="40" customFormat="1">
      <c r="B449" s="58"/>
      <c r="E449" s="200"/>
      <c r="F449" s="200"/>
      <c r="G449" s="200"/>
      <c r="H449" s="153"/>
      <c r="I449" s="153"/>
      <c r="J449" s="153"/>
    </row>
    <row r="450" spans="2:10" s="40" customFormat="1">
      <c r="B450" s="58"/>
      <c r="E450" s="200"/>
      <c r="F450" s="200"/>
      <c r="G450" s="200"/>
      <c r="H450" s="153"/>
      <c r="I450" s="153"/>
      <c r="J450" s="153"/>
    </row>
    <row r="451" spans="2:10" s="40" customFormat="1">
      <c r="B451" s="58"/>
      <c r="E451" s="200"/>
      <c r="F451" s="200"/>
      <c r="G451" s="200"/>
      <c r="H451" s="153"/>
      <c r="I451" s="153"/>
      <c r="J451" s="153"/>
    </row>
  </sheetData>
  <mergeCells count="3">
    <mergeCell ref="C38:D38"/>
    <mergeCell ref="E1:G1"/>
    <mergeCell ref="B3:D3"/>
  </mergeCells>
  <pageMargins left="0.19" right="0.16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4A9C2-A0CF-45EC-821D-AAD81A8780CF}">
  <sheetPr transitionEvaluation="1" transitionEntry="1">
    <pageSetUpPr fitToPage="1"/>
  </sheetPr>
  <dimension ref="B1:G74"/>
  <sheetViews>
    <sheetView showGridLines="0" defaultGridColor="0" colorId="22" zoomScale="75" workbookViewId="0">
      <selection activeCell="B67" sqref="B67"/>
    </sheetView>
  </sheetViews>
  <sheetFormatPr defaultRowHeight="12.75"/>
  <cols>
    <col min="1" max="1" width="3.5703125" customWidth="1"/>
    <col min="2" max="2" width="5.42578125" style="61" customWidth="1"/>
    <col min="3" max="3" width="57" style="62" customWidth="1"/>
    <col min="4" max="6" width="12.140625" style="161" bestFit="1" customWidth="1"/>
    <col min="7" max="7" width="15" style="161" bestFit="1" customWidth="1"/>
  </cols>
  <sheetData>
    <row r="1" spans="2:7" s="29" customFormat="1" ht="18">
      <c r="B1" s="129"/>
      <c r="D1" s="158"/>
      <c r="E1" s="158"/>
      <c r="F1" s="158"/>
      <c r="G1" s="158"/>
    </row>
    <row r="2" spans="2:7" s="29" customFormat="1">
      <c r="B2" s="59"/>
      <c r="C2" s="60"/>
      <c r="D2" s="158"/>
      <c r="E2" s="158"/>
      <c r="F2" s="158"/>
      <c r="G2" s="158"/>
    </row>
    <row r="3" spans="2:7" s="29" customFormat="1" ht="15">
      <c r="B3" s="59"/>
      <c r="C3" s="134"/>
      <c r="D3" s="158"/>
      <c r="E3" s="159"/>
      <c r="F3" s="158"/>
      <c r="G3" s="158"/>
    </row>
    <row r="4" spans="2:7" s="29" customFormat="1" ht="17.649999999999999" customHeight="1">
      <c r="B4" s="135"/>
      <c r="C4" s="136" t="str">
        <f>'[3]B Sheet Table 2'!C4</f>
        <v>Belfast HSCT</v>
      </c>
      <c r="D4" s="158"/>
      <c r="E4" s="353">
        <f>'Net Exp Table 1'!B3</f>
        <v>45839</v>
      </c>
      <c r="F4" s="354"/>
      <c r="G4" s="158"/>
    </row>
    <row r="5" spans="2:7" s="29" customFormat="1" ht="12.6" customHeight="1">
      <c r="B5" s="135"/>
      <c r="C5" s="28"/>
      <c r="D5" s="158"/>
      <c r="E5" s="160"/>
      <c r="F5" s="158"/>
      <c r="G5" s="158"/>
    </row>
    <row r="6" spans="2:7" s="29" customFormat="1" ht="17.649999999999999" customHeight="1">
      <c r="B6" s="135"/>
      <c r="D6" s="158"/>
      <c r="E6" s="160"/>
      <c r="F6" s="158"/>
      <c r="G6" s="158"/>
    </row>
    <row r="7" spans="2:7" ht="14.45" customHeight="1" thickBot="1"/>
    <row r="8" spans="2:7" s="29" customFormat="1" ht="40.5" customHeight="1">
      <c r="B8" s="63" t="s">
        <v>31</v>
      </c>
      <c r="C8" s="43"/>
      <c r="D8" s="207" t="str">
        <f>'[6]B Sheet Table 2'!D8</f>
        <v>Actual                                            01/04/25</v>
      </c>
      <c r="E8" s="207" t="str">
        <f>'[6]B Sheet Table 2'!E8</f>
        <v>Actual                                             YTD</v>
      </c>
      <c r="F8" s="207" t="str">
        <f>'[6]B Sheet Table 2'!F8</f>
        <v>Forecast                                             31/03/26</v>
      </c>
      <c r="G8" s="207" t="str">
        <f>'[6]B Sheet Table 2'!G8</f>
        <v>Original plan  31/03/25</v>
      </c>
    </row>
    <row r="9" spans="2:7" s="29" customFormat="1" ht="13.9" hidden="1" customHeight="1">
      <c r="B9" s="137"/>
      <c r="C9" s="138"/>
      <c r="D9" s="208" t="s">
        <v>32</v>
      </c>
      <c r="E9" s="214" t="s">
        <v>11</v>
      </c>
      <c r="F9" s="214" t="s">
        <v>12</v>
      </c>
      <c r="G9" s="252" t="s">
        <v>13</v>
      </c>
    </row>
    <row r="10" spans="2:7" s="29" customFormat="1" ht="13.5" thickBot="1">
      <c r="B10" s="64"/>
      <c r="C10" s="65"/>
      <c r="D10" s="304" t="s">
        <v>10</v>
      </c>
      <c r="E10" s="305" t="s">
        <v>10</v>
      </c>
      <c r="F10" s="305" t="s">
        <v>10</v>
      </c>
      <c r="G10" s="306" t="s">
        <v>10</v>
      </c>
    </row>
    <row r="11" spans="2:7" s="29" customFormat="1" ht="16.350000000000001" customHeight="1">
      <c r="B11" s="66"/>
      <c r="C11" s="60" t="s">
        <v>33</v>
      </c>
      <c r="D11" s="209"/>
      <c r="E11" s="215"/>
      <c r="F11" s="215"/>
      <c r="G11" s="253"/>
    </row>
    <row r="12" spans="2:7" s="29" customFormat="1" ht="6.95" customHeight="1">
      <c r="B12" s="66"/>
      <c r="C12" s="60"/>
      <c r="D12" s="209"/>
      <c r="E12" s="215"/>
      <c r="F12" s="215"/>
      <c r="G12" s="253"/>
    </row>
    <row r="13" spans="2:7" s="29" customFormat="1" ht="15" customHeight="1">
      <c r="B13" s="66"/>
      <c r="C13" s="29" t="s">
        <v>70</v>
      </c>
      <c r="D13" s="209"/>
      <c r="E13" s="215"/>
      <c r="F13" s="215"/>
      <c r="G13" s="253"/>
    </row>
    <row r="14" spans="2:7" s="29" customFormat="1" ht="15" customHeight="1">
      <c r="B14" s="66">
        <f>'[3]B Sheet Table 2'!B14</f>
        <v>1.1000000000000001</v>
      </c>
      <c r="C14" s="29" t="str">
        <f>'[2]B Sheet Table 2'!C14</f>
        <v xml:space="preserve"> - Land</v>
      </c>
      <c r="D14" s="260">
        <f>'[1]B Sheet Table 2'!D14</f>
        <v>116768</v>
      </c>
      <c r="E14" s="261">
        <f>'[1]B Sheet Table 2'!E14</f>
        <v>116769</v>
      </c>
      <c r="F14" s="261">
        <f>'[1]B Sheet Table 2'!F14</f>
        <v>116768</v>
      </c>
      <c r="G14" s="262">
        <f>'[1]B Sheet Table 2'!G14</f>
        <v>116768</v>
      </c>
    </row>
    <row r="15" spans="2:7" s="29" customFormat="1" ht="15" customHeight="1">
      <c r="B15" s="66">
        <f>'[3]B Sheet Table 2'!B15</f>
        <v>1.2</v>
      </c>
      <c r="C15" s="29" t="str">
        <f>'[2]B Sheet Table 2'!C15</f>
        <v xml:space="preserve"> - Buildings, installations and fittings</v>
      </c>
      <c r="D15" s="260">
        <f>'[1]B Sheet Table 2'!D15</f>
        <v>1242012</v>
      </c>
      <c r="E15" s="261">
        <f>'[1]B Sheet Table 2'!E15</f>
        <v>1227124</v>
      </c>
      <c r="F15" s="261">
        <f>'[1]B Sheet Table 2'!F15</f>
        <v>1207934.696716344</v>
      </c>
      <c r="G15" s="262">
        <f>'[1]B Sheet Table 2'!G15</f>
        <v>1207934.696716344</v>
      </c>
    </row>
    <row r="16" spans="2:7" s="29" customFormat="1" ht="15" customHeight="1">
      <c r="B16" s="66">
        <f>'[3]B Sheet Table 2'!B16</f>
        <v>1.3</v>
      </c>
      <c r="C16" s="29" t="str">
        <f>'[2]B Sheet Table 2'!C16</f>
        <v xml:space="preserve"> - Computer equipment</v>
      </c>
      <c r="D16" s="260">
        <f>'[1]B Sheet Table 2'!D16</f>
        <v>23569</v>
      </c>
      <c r="E16" s="261">
        <f>'[1]B Sheet Table 2'!E16</f>
        <v>20601</v>
      </c>
      <c r="F16" s="261">
        <f>'[1]B Sheet Table 2'!F16</f>
        <v>15451.239519999999</v>
      </c>
      <c r="G16" s="262">
        <f>'[1]B Sheet Table 2'!G16</f>
        <v>15451.239519999999</v>
      </c>
    </row>
    <row r="17" spans="2:7" s="29" customFormat="1" ht="15" customHeight="1">
      <c r="B17" s="66">
        <f>'[3]B Sheet Table 2'!B17</f>
        <v>1.4</v>
      </c>
      <c r="C17" s="29" t="str">
        <f>'[2]B Sheet Table 2'!C17</f>
        <v xml:space="preserve"> - Other equipment</v>
      </c>
      <c r="D17" s="260">
        <f>'[1]B Sheet Table 2'!D17</f>
        <v>168965</v>
      </c>
      <c r="E17" s="261">
        <f>'[1]B Sheet Table 2'!E17</f>
        <v>162122</v>
      </c>
      <c r="F17" s="261">
        <f>'[1]B Sheet Table 2'!F17</f>
        <v>155963.24831429997</v>
      </c>
      <c r="G17" s="262">
        <f>'[1]B Sheet Table 2'!G17</f>
        <v>155963.24831429997</v>
      </c>
    </row>
    <row r="18" spans="2:7" s="29" customFormat="1" ht="15" customHeight="1">
      <c r="B18" s="66">
        <f>'[3]B Sheet Table 2'!B18</f>
        <v>1.5</v>
      </c>
      <c r="C18" s="29" t="str">
        <f>'[2]B Sheet Table 2'!C18</f>
        <v xml:space="preserve"> - Assets under construction</v>
      </c>
      <c r="D18" s="260">
        <f>'[1]B Sheet Table 2'!D18</f>
        <v>81902</v>
      </c>
      <c r="E18" s="261">
        <f>'[1]B Sheet Table 2'!E18</f>
        <v>84058</v>
      </c>
      <c r="F18" s="261">
        <f>'[1]B Sheet Table 2'!F18</f>
        <v>136140.59299999999</v>
      </c>
      <c r="G18" s="262">
        <f>'[1]B Sheet Table 2'!G18</f>
        <v>136140.59299999999</v>
      </c>
    </row>
    <row r="19" spans="2:7" s="29" customFormat="1" ht="15" customHeight="1">
      <c r="B19" s="67">
        <v>1.6</v>
      </c>
      <c r="C19" s="68" t="s">
        <v>34</v>
      </c>
      <c r="D19" s="210">
        <f>SUM(D14:D18)</f>
        <v>1633216</v>
      </c>
      <c r="E19" s="216">
        <f>SUM(E14:E18)</f>
        <v>1610674</v>
      </c>
      <c r="F19" s="216">
        <f>SUM(F14:F18)+0.4</f>
        <v>1632258.1775506437</v>
      </c>
      <c r="G19" s="254">
        <f>SUM(G14:G18)+0.4</f>
        <v>1632258.1775506437</v>
      </c>
    </row>
    <row r="20" spans="2:7" s="29" customFormat="1" ht="16.899999999999999" customHeight="1">
      <c r="B20" s="66">
        <f>'[3]B Sheet Table 2'!B20</f>
        <v>1.7</v>
      </c>
      <c r="C20" s="29" t="str">
        <f>'[2]B Sheet Table 2'!C20</f>
        <v>Intangible assets</v>
      </c>
      <c r="D20" s="260">
        <f>'[1]B Sheet Table 2'!D20</f>
        <v>27581</v>
      </c>
      <c r="E20" s="261">
        <f>'[1]B Sheet Table 2'!E20</f>
        <v>24045</v>
      </c>
      <c r="F20" s="261">
        <f>'[1]B Sheet Table 2'!F20</f>
        <v>17330.161659999998</v>
      </c>
      <c r="G20" s="262">
        <f>'[1]B Sheet Table 2'!G20</f>
        <v>17330.161659999998</v>
      </c>
    </row>
    <row r="21" spans="2:7" s="29" customFormat="1" ht="15.95" customHeight="1">
      <c r="B21" s="66">
        <f>'[3]B Sheet Table 2'!B21</f>
        <v>1.8</v>
      </c>
      <c r="C21" s="29" t="str">
        <f>'[2]B Sheet Table 2'!C21</f>
        <v>Financial assets</v>
      </c>
      <c r="D21" s="260">
        <f>'[1]B Sheet Table 2'!D21</f>
        <v>0</v>
      </c>
      <c r="E21" s="261">
        <f>'[1]B Sheet Table 2'!E21</f>
        <v>0</v>
      </c>
      <c r="F21" s="261">
        <f>'[1]B Sheet Table 2'!F21</f>
        <v>0</v>
      </c>
      <c r="G21" s="262">
        <f>'[1]B Sheet Table 2'!G21</f>
        <v>0</v>
      </c>
    </row>
    <row r="22" spans="2:7" s="29" customFormat="1" ht="16.350000000000001" customHeight="1">
      <c r="B22" s="67">
        <v>1.9</v>
      </c>
      <c r="C22" s="69" t="s">
        <v>35</v>
      </c>
      <c r="D22" s="210">
        <f>D19+D20+D21</f>
        <v>1660797</v>
      </c>
      <c r="E22" s="216">
        <f>E19+E20+E21</f>
        <v>1634719</v>
      </c>
      <c r="F22" s="216">
        <f>F19+F20+F21</f>
        <v>1649588.3392106437</v>
      </c>
      <c r="G22" s="254">
        <f>G19+G20+G21</f>
        <v>1649588.3392106437</v>
      </c>
    </row>
    <row r="23" spans="2:7" s="29" customFormat="1" ht="8.1" customHeight="1">
      <c r="B23" s="66"/>
      <c r="C23" s="60"/>
      <c r="D23" s="211"/>
      <c r="E23" s="215"/>
      <c r="F23" s="251"/>
      <c r="G23" s="253"/>
    </row>
    <row r="24" spans="2:7" s="29" customFormat="1" ht="15.6" customHeight="1">
      <c r="B24" s="66"/>
      <c r="C24" s="60" t="s">
        <v>36</v>
      </c>
      <c r="D24" s="209"/>
      <c r="E24" s="215"/>
      <c r="F24" s="215"/>
      <c r="G24" s="253"/>
    </row>
    <row r="25" spans="2:7" s="29" customFormat="1" ht="5.65" customHeight="1">
      <c r="B25" s="66"/>
      <c r="C25" s="60"/>
      <c r="D25" s="260"/>
      <c r="E25" s="261"/>
      <c r="F25" s="261"/>
      <c r="G25" s="262"/>
    </row>
    <row r="26" spans="2:7" s="29" customFormat="1" ht="14.65" customHeight="1">
      <c r="B26" s="66">
        <f>'[3]B Sheet Table 2'!B26</f>
        <v>2.1</v>
      </c>
      <c r="C26" s="29" t="str">
        <f>'[2]B Sheet Table 2'!C26</f>
        <v>Stocks and work in progress</v>
      </c>
      <c r="D26" s="260">
        <f>'[1]B Sheet Table 2'!D26</f>
        <v>25556</v>
      </c>
      <c r="E26" s="261">
        <f>'[1]B Sheet Table 2'!E26</f>
        <v>28637</v>
      </c>
      <c r="F26" s="261">
        <f>'[1]B Sheet Table 2'!F26</f>
        <v>26833.800000000003</v>
      </c>
      <c r="G26" s="262">
        <f>'[1]B Sheet Table 2'!G26</f>
        <v>26833.800000000003</v>
      </c>
    </row>
    <row r="27" spans="2:7" s="29" customFormat="1" ht="14.65" customHeight="1">
      <c r="B27" s="66">
        <f>'[3]B Sheet Table 2'!B27</f>
        <v>2.2000000000000002</v>
      </c>
      <c r="C27" s="29" t="str">
        <f>'[2]B Sheet Table 2'!C27</f>
        <v>Debtors: amounts falling due within one year</v>
      </c>
      <c r="D27" s="260">
        <f>'[1]B Sheet Table 2'!D27</f>
        <v>75238</v>
      </c>
      <c r="E27" s="261">
        <f>'[1]B Sheet Table 2'!E27</f>
        <v>82171</v>
      </c>
      <c r="F27" s="261">
        <f>'[1]B Sheet Table 2'!F27</f>
        <v>71476.099999999991</v>
      </c>
      <c r="G27" s="262">
        <f>'[1]B Sheet Table 2'!G27</f>
        <v>71476.099999999991</v>
      </c>
    </row>
    <row r="28" spans="2:7" s="29" customFormat="1" ht="14.65" customHeight="1">
      <c r="B28" s="66">
        <f>'[3]B Sheet Table 2'!B28</f>
        <v>2.2999999999999998</v>
      </c>
      <c r="C28" s="29" t="str">
        <f>'[2]B Sheet Table 2'!C28</f>
        <v>Debtors: amounts falling due after more than one year</v>
      </c>
      <c r="D28" s="260">
        <f>'[1]B Sheet Table 2'!D28</f>
        <v>0</v>
      </c>
      <c r="E28" s="261">
        <f>'[1]B Sheet Table 2'!E28</f>
        <v>0</v>
      </c>
      <c r="F28" s="261">
        <f>'[1]B Sheet Table 2'!F28</f>
        <v>0</v>
      </c>
      <c r="G28" s="262">
        <f>'[1]B Sheet Table 2'!G28</f>
        <v>0</v>
      </c>
    </row>
    <row r="29" spans="2:7" s="29" customFormat="1" ht="14.65" customHeight="1">
      <c r="B29" s="66">
        <f>'[3]B Sheet Table 2'!B29</f>
        <v>2.4</v>
      </c>
      <c r="C29" s="29" t="str">
        <f>'[2]B Sheet Table 2'!C29</f>
        <v>Short term investments</v>
      </c>
      <c r="D29" s="260">
        <f>'[1]B Sheet Table 2'!D29</f>
        <v>0</v>
      </c>
      <c r="E29" s="261">
        <f>'[1]B Sheet Table 2'!E29</f>
        <v>0</v>
      </c>
      <c r="F29" s="261">
        <f>'[1]B Sheet Table 2'!F29</f>
        <v>0</v>
      </c>
      <c r="G29" s="262">
        <f>'[1]B Sheet Table 2'!G29</f>
        <v>0</v>
      </c>
    </row>
    <row r="30" spans="2:7" s="29" customFormat="1" ht="14.65" customHeight="1">
      <c r="B30" s="66">
        <f>'[3]B Sheet Table 2'!B30</f>
        <v>2.5</v>
      </c>
      <c r="C30" s="29" t="str">
        <f>'[2]B Sheet Table 2'!C30</f>
        <v>Cash at bank and in hand</v>
      </c>
      <c r="D30" s="260">
        <f>'[1]B Sheet Table 2'!D30</f>
        <v>18940</v>
      </c>
      <c r="E30" s="261">
        <f>'[1]B Sheet Table 2'!E30</f>
        <v>67696</v>
      </c>
      <c r="F30" s="261">
        <f>'[1]B Sheet Table 2'!F30</f>
        <v>17500</v>
      </c>
      <c r="G30" s="262">
        <f>'[1]B Sheet Table 2'!G30</f>
        <v>17500</v>
      </c>
    </row>
    <row r="31" spans="2:7" s="29" customFormat="1" ht="16.350000000000001" customHeight="1">
      <c r="B31" s="67">
        <v>2.6</v>
      </c>
      <c r="C31" s="69" t="s">
        <v>37</v>
      </c>
      <c r="D31" s="210">
        <f>SUM(D26:D30)</f>
        <v>119734</v>
      </c>
      <c r="E31" s="216">
        <f>SUM(E26:E30)</f>
        <v>178504</v>
      </c>
      <c r="F31" s="216">
        <f>SUM(F26:F30)</f>
        <v>115809.9</v>
      </c>
      <c r="G31" s="254">
        <f>SUM(G26:G30)</f>
        <v>115809.9</v>
      </c>
    </row>
    <row r="32" spans="2:7" ht="9.4" customHeight="1">
      <c r="B32" s="70"/>
      <c r="D32" s="212"/>
      <c r="E32" s="217"/>
      <c r="F32" s="217"/>
      <c r="G32" s="255"/>
    </row>
    <row r="33" spans="2:7" s="29" customFormat="1">
      <c r="B33" s="66">
        <f>'[3]B Sheet Table 2'!B33</f>
        <v>3</v>
      </c>
      <c r="C33" s="29" t="str">
        <f>'[2]B Sheet Table 2'!C33</f>
        <v>CREDITORS: amounts falling due within one year (-)</v>
      </c>
      <c r="D33" s="338">
        <f>'[1]B Sheet Table 2'!D33</f>
        <v>-394177</v>
      </c>
      <c r="E33" s="339">
        <f>'[1]B Sheet Table 2'!E33</f>
        <v>-325057</v>
      </c>
      <c r="F33" s="339">
        <f>'[1]B Sheet Table 2'!F33</f>
        <v>-374468.14999999997</v>
      </c>
      <c r="G33" s="340">
        <f>'[1]B Sheet Table 2'!G33</f>
        <v>-374468.14999999997</v>
      </c>
    </row>
    <row r="34" spans="2:7" s="29" customFormat="1" ht="8.85" customHeight="1">
      <c r="B34" s="66"/>
      <c r="D34" s="209"/>
      <c r="E34" s="215"/>
      <c r="F34" s="215"/>
      <c r="G34" s="253"/>
    </row>
    <row r="35" spans="2:7" s="29" customFormat="1" ht="13.9" customHeight="1">
      <c r="B35" s="67">
        <v>4</v>
      </c>
      <c r="C35" s="69" t="s">
        <v>38</v>
      </c>
      <c r="D35" s="210">
        <f>D31+D33</f>
        <v>-274443</v>
      </c>
      <c r="E35" s="216">
        <f>E31+E33</f>
        <v>-146553</v>
      </c>
      <c r="F35" s="216">
        <f>F31+F33</f>
        <v>-258658.24999999997</v>
      </c>
      <c r="G35" s="254">
        <f>G31+G33</f>
        <v>-258658.24999999997</v>
      </c>
    </row>
    <row r="36" spans="2:7" s="29" customFormat="1">
      <c r="B36" s="66"/>
      <c r="C36" s="60"/>
      <c r="D36" s="209"/>
      <c r="E36" s="215"/>
      <c r="F36" s="215"/>
      <c r="G36" s="253"/>
    </row>
    <row r="37" spans="2:7" s="29" customFormat="1">
      <c r="B37" s="67">
        <v>5</v>
      </c>
      <c r="C37" s="69" t="s">
        <v>39</v>
      </c>
      <c r="D37" s="210">
        <f>D22+D35</f>
        <v>1386354</v>
      </c>
      <c r="E37" s="216">
        <f>E22+E35</f>
        <v>1488166</v>
      </c>
      <c r="F37" s="216">
        <f>F22+F35</f>
        <v>1390930.0892106437</v>
      </c>
      <c r="G37" s="254">
        <f>G22+G35</f>
        <v>1390930.0892106437</v>
      </c>
    </row>
    <row r="38" spans="2:7" s="29" customFormat="1" ht="10.15" customHeight="1">
      <c r="B38" s="66"/>
      <c r="C38" s="60"/>
      <c r="D38" s="209"/>
      <c r="E38" s="215"/>
      <c r="F38" s="215"/>
      <c r="G38" s="253"/>
    </row>
    <row r="39" spans="2:7" s="29" customFormat="1">
      <c r="B39" s="66">
        <f>'[3]B Sheet Table 2'!B39</f>
        <v>6</v>
      </c>
      <c r="C39" s="29" t="str">
        <f>'[2]B Sheet Table 2'!C39</f>
        <v>CREDITORS: amounts falling due after more than one year (-)</v>
      </c>
      <c r="D39" s="338">
        <f>'[1]B Sheet Table 2'!D39</f>
        <v>-81572</v>
      </c>
      <c r="E39" s="339">
        <f>'[1]B Sheet Table 2'!E39</f>
        <v>-81572</v>
      </c>
      <c r="F39" s="339">
        <f>'[1]B Sheet Table 2'!F39</f>
        <v>-79532.7</v>
      </c>
      <c r="G39" s="340">
        <f>'[1]B Sheet Table 2'!G39</f>
        <v>-79532.7</v>
      </c>
    </row>
    <row r="40" spans="2:7" s="29" customFormat="1" ht="11.85" customHeight="1">
      <c r="B40" s="66"/>
      <c r="C40" s="60"/>
      <c r="D40" s="338">
        <f>'[1]B Sheet Table 2'!D40</f>
        <v>0</v>
      </c>
      <c r="E40" s="339">
        <f>'[1]B Sheet Table 2'!E40</f>
        <v>0</v>
      </c>
      <c r="F40" s="339">
        <f>'[1]B Sheet Table 2'!F40</f>
        <v>0</v>
      </c>
      <c r="G40" s="340">
        <f>'[1]B Sheet Table 2'!G40</f>
        <v>0</v>
      </c>
    </row>
    <row r="41" spans="2:7" s="29" customFormat="1">
      <c r="B41" s="66">
        <f>'[3]B Sheet Table 2'!B41</f>
        <v>7</v>
      </c>
      <c r="C41" s="29" t="str">
        <f>'[2]B Sheet Table 2'!C41</f>
        <v>PROVISIONS FOR LIABILITIES AND CHARGES (-)</v>
      </c>
      <c r="D41" s="338">
        <f>'[1]B Sheet Table 2'!D41</f>
        <v>-492630</v>
      </c>
      <c r="E41" s="339">
        <f>'[1]B Sheet Table 2'!E41</f>
        <v>-522537.33333333331</v>
      </c>
      <c r="F41" s="339">
        <f>'[1]B Sheet Table 2'!F41</f>
        <v>-585531</v>
      </c>
      <c r="G41" s="340">
        <f>'[1]B Sheet Table 2'!G41</f>
        <v>-585674</v>
      </c>
    </row>
    <row r="42" spans="2:7" s="29" customFormat="1" ht="10.15" customHeight="1">
      <c r="B42" s="66"/>
      <c r="C42" s="60"/>
      <c r="D42" s="209"/>
      <c r="E42" s="215"/>
      <c r="F42" s="215"/>
      <c r="G42" s="253"/>
    </row>
    <row r="43" spans="2:7" s="29" customFormat="1">
      <c r="B43" s="67">
        <v>8</v>
      </c>
      <c r="C43" s="69" t="s">
        <v>40</v>
      </c>
      <c r="D43" s="213">
        <f>D37+D39+D41</f>
        <v>812152</v>
      </c>
      <c r="E43" s="218">
        <f>SUM(E37:E41)</f>
        <v>884056.66666666674</v>
      </c>
      <c r="F43" s="218">
        <f>SUM(F37:F41)</f>
        <v>725866.38921064371</v>
      </c>
      <c r="G43" s="256">
        <f>SUM(G37:G41)</f>
        <v>725723.38921064371</v>
      </c>
    </row>
    <row r="44" spans="2:7" s="29" customFormat="1" ht="11.85" customHeight="1">
      <c r="B44" s="66"/>
      <c r="C44" s="60"/>
      <c r="D44" s="209"/>
      <c r="E44" s="215"/>
      <c r="F44" s="215"/>
      <c r="G44" s="253"/>
    </row>
    <row r="45" spans="2:7" s="29" customFormat="1">
      <c r="B45" s="66"/>
      <c r="C45" s="60" t="s">
        <v>41</v>
      </c>
      <c r="D45" s="209"/>
      <c r="E45" s="215"/>
      <c r="F45" s="215"/>
      <c r="G45" s="253"/>
    </row>
    <row r="46" spans="2:7" s="29" customFormat="1" ht="5.0999999999999996" customHeight="1">
      <c r="B46" s="66"/>
      <c r="C46" s="60"/>
      <c r="D46" s="209"/>
      <c r="E46" s="215"/>
      <c r="F46" s="215"/>
      <c r="G46" s="253"/>
    </row>
    <row r="47" spans="2:7" s="29" customFormat="1" ht="13.9" customHeight="1">
      <c r="B47" s="66">
        <f>'[3]B Sheet Table 2'!B47</f>
        <v>9</v>
      </c>
      <c r="C47" s="29" t="str">
        <f>'[2]B Sheet Table 2'!C47</f>
        <v>Revaluation reserve</v>
      </c>
      <c r="D47" s="260">
        <f>'[1]B Sheet Table 2'!D47</f>
        <v>590448</v>
      </c>
      <c r="E47" s="261">
        <f>'[1]B Sheet Table 2'!E47</f>
        <v>590448</v>
      </c>
      <c r="F47" s="261">
        <f>'[1]B Sheet Table 2'!F47</f>
        <v>610448</v>
      </c>
      <c r="G47" s="262">
        <f>'[1]B Sheet Table 2'!G47</f>
        <v>610448</v>
      </c>
    </row>
    <row r="48" spans="2:7" s="29" customFormat="1" ht="13.9" customHeight="1">
      <c r="B48" s="66">
        <f>'[3]B Sheet Table 2'!B48</f>
        <v>10</v>
      </c>
      <c r="C48" s="29" t="str">
        <f>'[2]B Sheet Table 2'!C48</f>
        <v>Donation reserve</v>
      </c>
      <c r="D48" s="260">
        <f>'[1]B Sheet Table 2'!D48</f>
        <v>0</v>
      </c>
      <c r="E48" s="261">
        <f>'[1]B Sheet Table 2'!E48</f>
        <v>0</v>
      </c>
      <c r="F48" s="261">
        <f>'[1]B Sheet Table 2'!F48</f>
        <v>0</v>
      </c>
      <c r="G48" s="262">
        <f>'[1]B Sheet Table 2'!G48</f>
        <v>0</v>
      </c>
    </row>
    <row r="49" spans="2:7" s="29" customFormat="1" ht="13.9" customHeight="1">
      <c r="B49" s="66">
        <f>'[3]B Sheet Table 2'!B49</f>
        <v>11</v>
      </c>
      <c r="C49" s="29" t="str">
        <f>'[2]B Sheet Table 2'!C49</f>
        <v>Other reserves</v>
      </c>
      <c r="D49" s="260">
        <f>'[1]B Sheet Table 2'!D49</f>
        <v>0</v>
      </c>
      <c r="E49" s="261">
        <f>'[1]B Sheet Table 2'!E49</f>
        <v>0</v>
      </c>
      <c r="F49" s="261">
        <f>'[1]B Sheet Table 2'!F49</f>
        <v>0</v>
      </c>
      <c r="G49" s="262">
        <f>'[1]B Sheet Table 2'!G49</f>
        <v>0</v>
      </c>
    </row>
    <row r="50" spans="2:7" s="29" customFormat="1" ht="13.9" customHeight="1">
      <c r="B50" s="66">
        <f>'[3]B Sheet Table 2'!B50</f>
        <v>12</v>
      </c>
      <c r="C50" s="29" t="str">
        <f>'[2]B Sheet Table 2'!C50</f>
        <v>General fund</v>
      </c>
      <c r="D50" s="260">
        <f>'[1]B Sheet Table 2'!D50</f>
        <v>221704</v>
      </c>
      <c r="E50" s="261">
        <f>'[1]B Sheet Table 2'!E50</f>
        <v>293609</v>
      </c>
      <c r="F50" s="261">
        <f>'[1]B Sheet Table 2'!F50</f>
        <v>115418</v>
      </c>
      <c r="G50" s="262">
        <f>'[1]B Sheet Table 2'!G50</f>
        <v>115275</v>
      </c>
    </row>
    <row r="51" spans="2:7" s="29" customFormat="1" ht="17.649999999999999" customHeight="1" thickBot="1">
      <c r="B51" s="71"/>
      <c r="C51" s="72"/>
      <c r="D51" s="249">
        <f>SUM(D47:D50)</f>
        <v>812152</v>
      </c>
      <c r="E51" s="250">
        <f>SUM(E47:E50)</f>
        <v>884057</v>
      </c>
      <c r="F51" s="250">
        <f>SUM(F47:F50)</f>
        <v>725866</v>
      </c>
      <c r="G51" s="257">
        <f>SUM(G47:G50)</f>
        <v>725723</v>
      </c>
    </row>
    <row r="52" spans="2:7" s="29" customFormat="1">
      <c r="B52" s="59"/>
      <c r="C52" s="60"/>
      <c r="D52" s="158"/>
      <c r="E52" s="158"/>
      <c r="F52" s="158"/>
      <c r="G52" s="158"/>
    </row>
    <row r="53" spans="2:7" ht="10.15" customHeight="1">
      <c r="C53" s="73"/>
    </row>
    <row r="54" spans="2:7" ht="13.5" thickBot="1"/>
    <row r="55" spans="2:7" s="29" customFormat="1" ht="27" customHeight="1">
      <c r="B55" s="355" t="s">
        <v>42</v>
      </c>
      <c r="C55" s="356"/>
      <c r="D55" s="236"/>
      <c r="E55" s="207"/>
      <c r="F55" s="207"/>
      <c r="G55" s="158"/>
    </row>
    <row r="56" spans="2:7" s="29" customFormat="1" ht="16.5" customHeight="1">
      <c r="B56" s="357"/>
      <c r="C56" s="358"/>
      <c r="D56" s="237" t="s">
        <v>10</v>
      </c>
      <c r="E56" s="238" t="s">
        <v>10</v>
      </c>
      <c r="F56" s="239" t="s">
        <v>10</v>
      </c>
      <c r="G56" s="158"/>
    </row>
    <row r="57" spans="2:7" s="29" customFormat="1" ht="12" customHeight="1">
      <c r="B57" s="66"/>
      <c r="D57" s="240"/>
      <c r="E57" s="241"/>
      <c r="F57" s="242"/>
      <c r="G57" s="158"/>
    </row>
    <row r="58" spans="2:7" s="29" customFormat="1" ht="15" customHeight="1">
      <c r="B58" s="66">
        <v>13</v>
      </c>
      <c r="C58" s="29" t="str">
        <f>'[2]B Sheet Table 2'!C60</f>
        <v xml:space="preserve">Total capital and reserves </v>
      </c>
      <c r="D58" s="243">
        <f>'[1]B Sheet Table 2'!D60</f>
        <v>812152</v>
      </c>
      <c r="E58" s="243">
        <f>'[1]B Sheet Table 2'!E60</f>
        <v>725866</v>
      </c>
      <c r="F58" s="243">
        <f>'[1]B Sheet Table 2'!F60</f>
        <v>769009</v>
      </c>
      <c r="G58" s="158"/>
    </row>
    <row r="59" spans="2:7" s="29" customFormat="1" ht="16.899999999999999" customHeight="1">
      <c r="B59" s="66"/>
      <c r="C59" s="74" t="s">
        <v>43</v>
      </c>
      <c r="D59" s="243"/>
      <c r="E59" s="244"/>
      <c r="F59" s="245"/>
      <c r="G59" s="158"/>
    </row>
    <row r="60" spans="2:7" s="29" customFormat="1" ht="18.2" customHeight="1">
      <c r="B60" s="66">
        <v>14</v>
      </c>
      <c r="C60" s="29" t="str">
        <f>'[2]B Sheet Table 2'!C62</f>
        <v>Donation reserve (-)</v>
      </c>
      <c r="D60" s="243">
        <f>'[1]B Sheet Table 2'!D62</f>
        <v>0</v>
      </c>
      <c r="E60" s="243">
        <f>'[1]B Sheet Table 2'!E62</f>
        <v>0</v>
      </c>
      <c r="F60" s="243">
        <f>'[1]B Sheet Table 2'!F62</f>
        <v>0</v>
      </c>
      <c r="G60" s="158"/>
    </row>
    <row r="61" spans="2:7" s="29" customFormat="1" ht="16.899999999999999" customHeight="1">
      <c r="B61" s="66"/>
      <c r="C61" s="74" t="s">
        <v>44</v>
      </c>
      <c r="D61" s="243"/>
      <c r="E61" s="244"/>
      <c r="F61" s="245"/>
      <c r="G61" s="158"/>
    </row>
    <row r="62" spans="2:7" s="29" customFormat="1" ht="18.75" customHeight="1">
      <c r="B62" s="66">
        <v>15</v>
      </c>
      <c r="C62" s="29" t="str">
        <f>'[2]B Sheet Table 2'!C64</f>
        <v>Interest Bearing Debt (NIAS only)</v>
      </c>
      <c r="D62" s="243">
        <f>'[1]B Sheet Table 2'!D64</f>
        <v>0</v>
      </c>
      <c r="E62" s="243">
        <f>'[1]B Sheet Table 2'!E64</f>
        <v>0</v>
      </c>
      <c r="F62" s="243">
        <f>'[1]B Sheet Table 2'!F64</f>
        <v>0</v>
      </c>
      <c r="G62" s="162"/>
    </row>
    <row r="63" spans="2:7" s="29" customFormat="1" ht="11.25" customHeight="1">
      <c r="B63" s="66"/>
      <c r="C63" s="74"/>
      <c r="D63" s="243"/>
      <c r="E63" s="244"/>
      <c r="F63" s="245"/>
      <c r="G63" s="158"/>
    </row>
    <row r="64" spans="2:7" s="29" customFormat="1" ht="18.75" customHeight="1">
      <c r="B64" s="75">
        <v>16</v>
      </c>
      <c r="C64" s="29" t="str">
        <f>'[2]B Sheet Table 2'!C66</f>
        <v>Relevant Net Assets</v>
      </c>
      <c r="D64" s="243">
        <f>'[1]B Sheet Table 2'!D66</f>
        <v>812152</v>
      </c>
      <c r="E64" s="243">
        <f>'[1]B Sheet Table 2'!E66</f>
        <v>725866</v>
      </c>
      <c r="F64" s="243">
        <f>'[1]B Sheet Table 2'!F66</f>
        <v>769009</v>
      </c>
      <c r="G64" s="163"/>
    </row>
    <row r="65" spans="2:7" s="29" customFormat="1" ht="23.85" customHeight="1" thickBot="1">
      <c r="B65" s="76">
        <v>17</v>
      </c>
      <c r="C65" s="77" t="s">
        <v>45</v>
      </c>
      <c r="D65" s="246"/>
      <c r="E65" s="247"/>
      <c r="F65" s="248">
        <f>F64*0.035</f>
        <v>26915.315000000002</v>
      </c>
      <c r="G65" s="164"/>
    </row>
    <row r="66" spans="2:7">
      <c r="C66" s="78"/>
      <c r="D66" s="165"/>
      <c r="E66" s="165"/>
      <c r="G66" s="164"/>
    </row>
    <row r="67" spans="2:7" ht="16.899999999999999" customHeight="1">
      <c r="B67" s="61" t="s">
        <v>83</v>
      </c>
      <c r="D67" s="166"/>
      <c r="G67" s="167"/>
    </row>
    <row r="68" spans="2:7" ht="10.15" customHeight="1">
      <c r="G68" s="168"/>
    </row>
    <row r="69" spans="2:7" s="29" customFormat="1" ht="16.899999999999999" hidden="1" customHeight="1">
      <c r="B69" s="79" t="s">
        <v>46</v>
      </c>
      <c r="C69" s="43"/>
      <c r="D69" s="232" t="e">
        <f>'[3]B Sheet Table 2'!$D$69</f>
        <v>#REF!</v>
      </c>
      <c r="E69" s="158"/>
      <c r="F69" s="158"/>
      <c r="G69" s="158"/>
    </row>
    <row r="70" spans="2:7" s="29" customFormat="1" hidden="1">
      <c r="B70" s="64"/>
      <c r="C70" s="80"/>
      <c r="D70" s="233" t="s">
        <v>10</v>
      </c>
      <c r="E70" s="158"/>
      <c r="F70" s="158"/>
      <c r="G70" s="158"/>
    </row>
    <row r="71" spans="2:7" s="29" customFormat="1" ht="22.15" hidden="1" customHeight="1">
      <c r="B71" s="81">
        <v>18</v>
      </c>
      <c r="C71" s="82" t="s">
        <v>47</v>
      </c>
      <c r="D71" s="234">
        <f>'[3]B Sheet Table 2'!$D$73</f>
        <v>54841</v>
      </c>
      <c r="E71" s="158"/>
      <c r="F71" s="158"/>
      <c r="G71" s="158"/>
    </row>
    <row r="72" spans="2:7" s="29" customFormat="1" ht="22.15" hidden="1" customHeight="1" thickBot="1">
      <c r="B72" s="83">
        <v>19</v>
      </c>
      <c r="C72" s="84" t="s">
        <v>48</v>
      </c>
      <c r="D72" s="235">
        <f>'[3]B Sheet Table 2'!$D$74</f>
        <v>4238</v>
      </c>
      <c r="E72" s="158"/>
      <c r="F72" s="158"/>
      <c r="G72" s="158"/>
    </row>
    <row r="73" spans="2:7" hidden="1"/>
    <row r="74" spans="2:7" hidden="1"/>
  </sheetData>
  <mergeCells count="2">
    <mergeCell ref="E4:F4"/>
    <mergeCell ref="B55:C56"/>
  </mergeCells>
  <phoneticPr fontId="14" type="noConversion"/>
  <printOptions horizontalCentered="1" verticalCentered="1"/>
  <pageMargins left="0.19685039370078741" right="0" top="0" bottom="0" header="0" footer="0"/>
  <pageSetup paperSize="9" scale="82" orientation="portrait" r:id="rId1"/>
  <headerFooter alignWithMargins="0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A46DD-8A3C-414A-840F-CDEAB4EC4B88}">
  <sheetPr>
    <pageSetUpPr fitToPage="1"/>
  </sheetPr>
  <dimension ref="A1:J33"/>
  <sheetViews>
    <sheetView zoomScale="75" workbookViewId="0">
      <selection activeCell="B23" sqref="B23"/>
    </sheetView>
  </sheetViews>
  <sheetFormatPr defaultColWidth="4.42578125" defaultRowHeight="12.75"/>
  <cols>
    <col min="1" max="1" width="8.140625" customWidth="1"/>
    <col min="2" max="2" width="58.28515625" bestFit="1" customWidth="1"/>
    <col min="3" max="3" width="12.85546875" customWidth="1"/>
    <col min="4" max="4" width="16.140625" customWidth="1"/>
    <col min="5" max="6" width="13.42578125" customWidth="1"/>
    <col min="7" max="10" width="12.7109375" hidden="1" customWidth="1"/>
  </cols>
  <sheetData>
    <row r="1" spans="1:10" ht="18" customHeight="1">
      <c r="B1" s="359"/>
      <c r="C1" s="359"/>
      <c r="D1" s="359"/>
      <c r="E1" s="359"/>
      <c r="F1" s="143"/>
    </row>
    <row r="2" spans="1:10" ht="15.75">
      <c r="A2" s="7"/>
      <c r="C2" s="1"/>
      <c r="D2" s="1"/>
      <c r="E2" s="18" t="str">
        <f>'[7]Pay Summary'!$E$2</f>
        <v>Table 3</v>
      </c>
      <c r="F2" s="18"/>
    </row>
    <row r="3" spans="1:10" ht="30">
      <c r="A3" s="26"/>
      <c r="B3" s="9" t="s">
        <v>9</v>
      </c>
      <c r="C3" s="3"/>
      <c r="D3" s="3"/>
      <c r="E3" s="19"/>
      <c r="F3" s="19"/>
    </row>
    <row r="4" spans="1:10" ht="22.5">
      <c r="A4" s="27"/>
      <c r="B4" s="10" t="s">
        <v>65</v>
      </c>
      <c r="C4" s="11"/>
      <c r="D4" s="11"/>
      <c r="E4" s="20"/>
      <c r="F4" s="20"/>
    </row>
    <row r="5" spans="1:10" ht="16.5" thickBot="1">
      <c r="A5" s="15"/>
      <c r="C5" s="8"/>
      <c r="D5" s="8"/>
      <c r="E5" s="21"/>
      <c r="F5" s="21"/>
    </row>
    <row r="6" spans="1:10" ht="15.75">
      <c r="A6" s="15"/>
      <c r="B6" s="219" t="str">
        <f>'[8]Pay Summary Table 3'!B6</f>
        <v xml:space="preserve">Pay Cumulative to the end of </v>
      </c>
      <c r="C6" s="307">
        <f>+'Net Exp Table 1'!B3</f>
        <v>45839</v>
      </c>
      <c r="D6" s="220"/>
      <c r="E6" s="221"/>
      <c r="F6" s="21"/>
    </row>
    <row r="7" spans="1:10" ht="15.75">
      <c r="A7" s="15"/>
      <c r="B7" s="224"/>
      <c r="C7" s="17" t="s">
        <v>3</v>
      </c>
      <c r="D7" s="284" t="s">
        <v>3</v>
      </c>
      <c r="E7" s="285" t="s">
        <v>3</v>
      </c>
      <c r="F7" s="144"/>
    </row>
    <row r="8" spans="1:10" s="7" customFormat="1" ht="31.5">
      <c r="B8" s="280" t="s">
        <v>63</v>
      </c>
      <c r="C8" s="25" t="s">
        <v>54</v>
      </c>
      <c r="D8" s="25" t="s">
        <v>55</v>
      </c>
      <c r="E8" s="223" t="s">
        <v>56</v>
      </c>
      <c r="F8" s="145"/>
    </row>
    <row r="9" spans="1:10" ht="15.75">
      <c r="A9" s="15"/>
      <c r="B9" s="224"/>
      <c r="C9" s="282"/>
      <c r="D9" s="282"/>
      <c r="E9" s="286"/>
      <c r="F9" s="146"/>
    </row>
    <row r="10" spans="1:10" ht="15" customHeight="1">
      <c r="A10" s="15"/>
      <c r="B10" s="224" t="str">
        <f>+'[1]Pay Summary Table 3'!B10</f>
        <v>TOR &amp; IMO</v>
      </c>
      <c r="C10" s="263">
        <f>+'[1]Pay Summary Table 3'!C10</f>
        <v>40534</v>
      </c>
      <c r="D10" s="263">
        <f>+'[1]Pay Summary Table 3'!D10</f>
        <v>43033</v>
      </c>
      <c r="E10" s="264">
        <f>+'[1]Pay Summary Table 3'!E10</f>
        <v>2499</v>
      </c>
      <c r="F10" s="146"/>
      <c r="G10">
        <f>ROUND(VALUE(C10),0)</f>
        <v>40534</v>
      </c>
      <c r="H10">
        <f>ROUND(VALUE(D10),0)</f>
        <v>43033</v>
      </c>
      <c r="I10">
        <f>ROUND(VALUE(E10),0)</f>
        <v>2499</v>
      </c>
      <c r="J10">
        <f>+G10-H10+I10</f>
        <v>0</v>
      </c>
    </row>
    <row r="11" spans="1:10" ht="15.75">
      <c r="B11" s="224" t="str">
        <f>+'[1]Pay Summary Table 3'!B11</f>
        <v>Child Hlth, NISTAR, MDGS</v>
      </c>
      <c r="C11" s="263">
        <f>+'[1]Pay Summary Table 3'!C11</f>
        <v>45493</v>
      </c>
      <c r="D11" s="263">
        <f>+'[1]Pay Summary Table 3'!D11</f>
        <v>45665</v>
      </c>
      <c r="E11" s="264">
        <f>+'[1]Pay Summary Table 3'!E11</f>
        <v>172</v>
      </c>
      <c r="F11" s="146"/>
      <c r="G11">
        <f t="shared" ref="G11:G20" si="0">ROUND(VALUE(C11),0)</f>
        <v>45493</v>
      </c>
      <c r="H11">
        <f t="shared" ref="H11:H20" si="1">ROUND(VALUE(D11),0)</f>
        <v>45665</v>
      </c>
      <c r="I11">
        <f t="shared" ref="I11:I20" si="2">ROUND(VALUE(E11),0)</f>
        <v>172</v>
      </c>
      <c r="J11">
        <f t="shared" ref="J11:J20" si="3">+G11-H11+I11</f>
        <v>0</v>
      </c>
    </row>
    <row r="12" spans="1:10" ht="15" customHeight="1">
      <c r="A12" s="15"/>
      <c r="B12" s="224" t="str">
        <f>+'[1]Pay Summary Table 3'!B12</f>
        <v>Adult, Comm &amp; Older People Serv &amp; AHPs</v>
      </c>
      <c r="C12" s="263">
        <f>+'[1]Pay Summary Table 3'!C12</f>
        <v>59898</v>
      </c>
      <c r="D12" s="263">
        <f>+'[1]Pay Summary Table 3'!D12</f>
        <v>55357</v>
      </c>
      <c r="E12" s="264">
        <f>+'[1]Pay Summary Table 3'!E12</f>
        <v>-4541</v>
      </c>
      <c r="F12" s="146"/>
      <c r="G12">
        <f t="shared" si="0"/>
        <v>59898</v>
      </c>
      <c r="H12">
        <f t="shared" si="1"/>
        <v>55357</v>
      </c>
      <c r="I12">
        <f t="shared" si="2"/>
        <v>-4541</v>
      </c>
      <c r="J12">
        <f t="shared" si="3"/>
        <v>0</v>
      </c>
    </row>
    <row r="13" spans="1:10" ht="15" customHeight="1">
      <c r="A13" s="15"/>
      <c r="B13" s="224" t="str">
        <f>+'[1]Pay Summary Table 3'!B13</f>
        <v>Mental Hlth &amp; Intellectual Disability</v>
      </c>
      <c r="C13" s="263">
        <f>+'[1]Pay Summary Table 3'!C13</f>
        <v>50636</v>
      </c>
      <c r="D13" s="263">
        <f>+'[1]Pay Summary Table 3'!D13</f>
        <v>52774</v>
      </c>
      <c r="E13" s="264">
        <f>+'[1]Pay Summary Table 3'!E13</f>
        <v>2138</v>
      </c>
      <c r="F13" s="146"/>
      <c r="G13">
        <f t="shared" si="0"/>
        <v>50636</v>
      </c>
      <c r="H13">
        <f t="shared" si="1"/>
        <v>52774</v>
      </c>
      <c r="I13">
        <f t="shared" si="2"/>
        <v>2138</v>
      </c>
      <c r="J13">
        <f t="shared" si="3"/>
        <v>0</v>
      </c>
    </row>
    <row r="14" spans="1:10" ht="15" customHeight="1">
      <c r="A14" s="15"/>
      <c r="B14" s="224" t="str">
        <f>+'[1]Pay Summary Table 3'!B14</f>
        <v>Cancer &amp; Specialist Services</v>
      </c>
      <c r="C14" s="263">
        <f>+'[1]Pay Summary Table 3'!C14</f>
        <v>55965</v>
      </c>
      <c r="D14" s="263">
        <f>+'[1]Pay Summary Table 3'!D14</f>
        <v>56460</v>
      </c>
      <c r="E14" s="264">
        <f>+'[1]Pay Summary Table 3'!E14</f>
        <v>495</v>
      </c>
      <c r="F14" s="146"/>
    </row>
    <row r="15" spans="1:10" ht="15" customHeight="1">
      <c r="A15" s="15"/>
      <c r="B15" s="224" t="str">
        <f>+'[1]Pay Summary Table 3'!B15</f>
        <v>Unscheduled Care</v>
      </c>
      <c r="C15" s="263">
        <f>+'[1]Pay Summary Table 3'!C15</f>
        <v>57551</v>
      </c>
      <c r="D15" s="263">
        <f>+'[1]Pay Summary Table 3'!D15</f>
        <v>66384</v>
      </c>
      <c r="E15" s="264">
        <f>+'[1]Pay Summary Table 3'!E15</f>
        <v>8833</v>
      </c>
      <c r="F15" s="146"/>
    </row>
    <row r="16" spans="1:10" ht="15" customHeight="1">
      <c r="A16" s="15"/>
      <c r="B16" s="224" t="str">
        <f>+'[1]Pay Summary Table 3'!B16</f>
        <v xml:space="preserve">ACCTSS &amp; Surgery </v>
      </c>
      <c r="C16" s="263">
        <f>+'[1]Pay Summary Table 3'!C16</f>
        <v>65710</v>
      </c>
      <c r="D16" s="263">
        <f>+'[1]Pay Summary Table 3'!D16</f>
        <v>68582</v>
      </c>
      <c r="E16" s="264">
        <f>+'[1]Pay Summary Table 3'!E16</f>
        <v>2872</v>
      </c>
      <c r="F16" s="146"/>
    </row>
    <row r="17" spans="1:10" ht="15" customHeight="1">
      <c r="B17" s="224" t="str">
        <f>+'[1]Pay Summary Table 3'!B17</f>
        <v xml:space="preserve">Soc Wk &amp; Children's Community Services </v>
      </c>
      <c r="C17" s="263">
        <f>+'[1]Pay Summary Table 3'!C17</f>
        <v>25394</v>
      </c>
      <c r="D17" s="263">
        <f>+'[1]Pay Summary Table 3'!D17</f>
        <v>24533</v>
      </c>
      <c r="E17" s="264">
        <f>+'[1]Pay Summary Table 3'!E17</f>
        <v>-861</v>
      </c>
      <c r="F17" s="146"/>
      <c r="G17">
        <f t="shared" si="0"/>
        <v>25394</v>
      </c>
      <c r="H17">
        <f t="shared" si="1"/>
        <v>24533</v>
      </c>
      <c r="I17">
        <f t="shared" si="2"/>
        <v>-861</v>
      </c>
      <c r="J17">
        <f t="shared" si="3"/>
        <v>0</v>
      </c>
    </row>
    <row r="18" spans="1:10" ht="15.75">
      <c r="B18" s="224" t="str">
        <f>+'[1]Pay Summary Table 3'!B18</f>
        <v>Nursing &amp; User Experience</v>
      </c>
      <c r="C18" s="263">
        <f>+'[1]Pay Summary Table 3'!C18</f>
        <v>30057.339</v>
      </c>
      <c r="D18" s="263">
        <f>+'[1]Pay Summary Table 3'!D18</f>
        <v>29794.458000000002</v>
      </c>
      <c r="E18" s="264">
        <f>+'[1]Pay Summary Table 3'!E18</f>
        <v>-262.88099999999758</v>
      </c>
      <c r="F18" s="146"/>
      <c r="G18">
        <f t="shared" si="0"/>
        <v>30057</v>
      </c>
      <c r="H18">
        <f t="shared" si="1"/>
        <v>29794</v>
      </c>
      <c r="I18">
        <f t="shared" si="2"/>
        <v>-263</v>
      </c>
      <c r="J18">
        <f t="shared" si="3"/>
        <v>0</v>
      </c>
    </row>
    <row r="19" spans="1:10" ht="17.25" customHeight="1">
      <c r="B19" s="224" t="str">
        <f>+'[1]Pay Summary Table 3'!B19</f>
        <v>Other Pay including Corporate Directorates</v>
      </c>
      <c r="C19" s="263">
        <f>+'[1]Pay Summary Table 3'!C19</f>
        <v>26653.116000000096</v>
      </c>
      <c r="D19" s="263">
        <f>+'[1]Pay Summary Table 3'!D19</f>
        <v>25460.874000000011</v>
      </c>
      <c r="E19" s="264">
        <f>+'[1]Pay Summary Table 3'!E19</f>
        <v>-1192.2420000000857</v>
      </c>
      <c r="F19" s="146"/>
      <c r="G19">
        <f t="shared" si="0"/>
        <v>26653</v>
      </c>
      <c r="H19">
        <f t="shared" si="1"/>
        <v>25461</v>
      </c>
      <c r="I19">
        <f t="shared" si="2"/>
        <v>-1192</v>
      </c>
      <c r="J19">
        <f t="shared" si="3"/>
        <v>0</v>
      </c>
    </row>
    <row r="20" spans="1:10" ht="17.25" customHeight="1">
      <c r="B20" s="224"/>
      <c r="C20" s="263"/>
      <c r="D20" s="263"/>
      <c r="E20" s="264"/>
      <c r="F20" s="146"/>
      <c r="G20">
        <f t="shared" si="0"/>
        <v>0</v>
      </c>
      <c r="H20">
        <f t="shared" si="1"/>
        <v>0</v>
      </c>
      <c r="I20">
        <f t="shared" si="2"/>
        <v>0</v>
      </c>
      <c r="J20">
        <f t="shared" si="3"/>
        <v>0</v>
      </c>
    </row>
    <row r="21" spans="1:10" ht="16.5" thickBot="1">
      <c r="A21" s="15"/>
      <c r="B21" s="281" t="s">
        <v>7</v>
      </c>
      <c r="C21" s="283">
        <f>SUM(C9:C20)</f>
        <v>457891.45500000007</v>
      </c>
      <c r="D21" s="283">
        <f>SUM(D9:D20)</f>
        <v>468043.33199999999</v>
      </c>
      <c r="E21" s="287">
        <f>SUM(E9:E20)</f>
        <v>10151.876999999917</v>
      </c>
      <c r="F21" s="21"/>
      <c r="G21">
        <f>SUM(G10:G20)</f>
        <v>278665</v>
      </c>
      <c r="H21">
        <f>SUM(H10:H20)</f>
        <v>276617</v>
      </c>
      <c r="I21">
        <f>SUM(I10:I20)</f>
        <v>-2048</v>
      </c>
      <c r="J21">
        <f>SUM(J10:J20)</f>
        <v>0</v>
      </c>
    </row>
    <row r="23" spans="1:10">
      <c r="B23" t="s">
        <v>83</v>
      </c>
    </row>
    <row r="25" spans="1:10">
      <c r="B25" s="7"/>
      <c r="C25" s="7"/>
      <c r="D25" s="7"/>
      <c r="E25" s="22"/>
      <c r="F25" s="22"/>
    </row>
    <row r="26" spans="1:10" ht="15.75">
      <c r="C26" s="139"/>
    </row>
    <row r="27" spans="1:10" ht="15.75">
      <c r="C27" s="139"/>
    </row>
    <row r="28" spans="1:10" ht="15.75">
      <c r="C28" s="139"/>
    </row>
    <row r="29" spans="1:10" ht="15.75">
      <c r="C29" s="139"/>
    </row>
    <row r="30" spans="1:10" ht="15.75">
      <c r="C30" s="139"/>
    </row>
    <row r="31" spans="1:10" ht="15.75">
      <c r="C31" s="139"/>
    </row>
    <row r="32" spans="1:10" ht="15.75">
      <c r="C32" s="139"/>
    </row>
    <row r="33" spans="3:3" ht="15.75">
      <c r="C33" s="139"/>
    </row>
  </sheetData>
  <mergeCells count="1">
    <mergeCell ref="B1:E1"/>
  </mergeCells>
  <phoneticPr fontId="14" type="noConversion"/>
  <pageMargins left="0.23" right="0.23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5695A-FF70-4AF7-9E28-99547E0E9834}">
  <sheetPr>
    <pageSetUpPr fitToPage="1"/>
  </sheetPr>
  <dimension ref="B1:HL6060"/>
  <sheetViews>
    <sheetView zoomScale="75" workbookViewId="0">
      <selection activeCell="F27" sqref="F27"/>
    </sheetView>
  </sheetViews>
  <sheetFormatPr defaultColWidth="6.140625" defaultRowHeight="15.75"/>
  <cols>
    <col min="1" max="1" width="6.140625" style="7"/>
    <col min="2" max="2" width="58.28515625" style="7" bestFit="1" customWidth="1"/>
    <col min="3" max="3" width="14.42578125" style="2" bestFit="1" customWidth="1"/>
    <col min="4" max="4" width="13.42578125" style="4" bestFit="1" customWidth="1"/>
    <col min="5" max="5" width="13.28515625" style="4" bestFit="1" customWidth="1"/>
    <col min="6" max="6" width="13.28515625" style="4" customWidth="1"/>
    <col min="7" max="10" width="12.7109375" style="7" hidden="1" customWidth="1"/>
    <col min="11" max="11" width="11.5703125" style="7" bestFit="1" customWidth="1"/>
    <col min="12" max="12" width="13.85546875" style="7" bestFit="1" customWidth="1"/>
    <col min="13" max="16384" width="6.140625" style="7"/>
  </cols>
  <sheetData>
    <row r="1" spans="2:220">
      <c r="B1" s="7" t="s">
        <v>1</v>
      </c>
    </row>
    <row r="2" spans="2:220">
      <c r="E2" s="12" t="s">
        <v>5</v>
      </c>
      <c r="F2" s="12"/>
    </row>
    <row r="3" spans="2:220" ht="30">
      <c r="B3" s="13" t="s">
        <v>9</v>
      </c>
      <c r="C3" s="16"/>
      <c r="D3" s="5"/>
      <c r="E3" s="5"/>
      <c r="F3" s="5"/>
    </row>
    <row r="4" spans="2:220" ht="13.5" customHeight="1"/>
    <row r="5" spans="2:220" ht="18.75">
      <c r="B5" s="14" t="s">
        <v>66</v>
      </c>
      <c r="C5" s="16"/>
      <c r="D5" s="5"/>
      <c r="E5" s="5"/>
      <c r="F5" s="5"/>
    </row>
    <row r="6" spans="2:220" ht="18" customHeight="1" thickBot="1"/>
    <row r="7" spans="2:220">
      <c r="B7" s="225" t="str">
        <f>'[8]GDS Summary Table 4'!B7</f>
        <v xml:space="preserve">Goods Cumulative to the end of </v>
      </c>
      <c r="C7" s="308">
        <f>'Pay Table 3'!C6</f>
        <v>45839</v>
      </c>
      <c r="D7" s="226"/>
      <c r="E7" s="227"/>
      <c r="F7" s="147"/>
    </row>
    <row r="8" spans="2:220" ht="21.75" customHeight="1">
      <c r="B8" s="228"/>
      <c r="C8" s="17" t="s">
        <v>3</v>
      </c>
      <c r="D8" s="17" t="s">
        <v>3</v>
      </c>
      <c r="E8" s="222" t="s">
        <v>3</v>
      </c>
      <c r="F8" s="144"/>
    </row>
    <row r="9" spans="2:220" ht="31.5">
      <c r="B9" s="341" t="s">
        <v>63</v>
      </c>
      <c r="C9" s="25" t="s">
        <v>54</v>
      </c>
      <c r="D9" s="25" t="s">
        <v>55</v>
      </c>
      <c r="E9" s="223" t="s">
        <v>56</v>
      </c>
      <c r="F9" s="145"/>
    </row>
    <row r="10" spans="2:220">
      <c r="B10" s="229"/>
      <c r="C10" s="105"/>
      <c r="D10" s="105"/>
      <c r="E10" s="230"/>
      <c r="F10" s="145"/>
    </row>
    <row r="11" spans="2:220">
      <c r="B11" s="224" t="str">
        <f>+'[1]GDS Summary Table 4'!B10</f>
        <v>TOR &amp; IMO</v>
      </c>
      <c r="C11" s="263">
        <f>+'[1]GDS Summary Table 4'!C10</f>
        <v>14143.518</v>
      </c>
      <c r="D11" s="263">
        <f>+'[1]GDS Summary Table 4'!D10</f>
        <v>15393.002</v>
      </c>
      <c r="E11" s="263">
        <f>+'[1]GDS Summary Table 4'!E10</f>
        <v>1249.4840000000004</v>
      </c>
      <c r="F11" s="145"/>
    </row>
    <row r="12" spans="2:220" ht="15.75" customHeight="1">
      <c r="B12" s="231" t="str">
        <f>+'[1]GDS Summary Table 4'!B11</f>
        <v xml:space="preserve">Child Hlth, NISTAR, MDGS </v>
      </c>
      <c r="C12" s="263">
        <f>+'[1]GDS Summary Table 4'!C11</f>
        <v>14231.688</v>
      </c>
      <c r="D12" s="263">
        <f>+'[1]GDS Summary Table 4'!D11</f>
        <v>14457.43</v>
      </c>
      <c r="E12" s="264">
        <f>+'[1]GDS Summary Table 4'!E11</f>
        <v>225.74200000000019</v>
      </c>
      <c r="F12" s="148"/>
      <c r="G12"/>
      <c r="H12"/>
      <c r="I12"/>
      <c r="J12"/>
      <c r="K12" s="148"/>
      <c r="L12" s="148"/>
      <c r="M12" s="148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</row>
    <row r="13" spans="2:220" ht="15.75" customHeight="1">
      <c r="B13" s="231" t="str">
        <f>+'[1]GDS Summary Table 4'!B12</f>
        <v>Adult, Comm &amp; Older People Serv &amp; AHPs</v>
      </c>
      <c r="C13" s="263">
        <f>+'[1]GDS Summary Table 4'!C12</f>
        <v>69558.437999999995</v>
      </c>
      <c r="D13" s="263">
        <f>+'[1]GDS Summary Table 4'!D12</f>
        <v>74832.28</v>
      </c>
      <c r="E13" s="264">
        <f>+'[1]GDS Summary Table 4'!E12</f>
        <v>5273.8420000000042</v>
      </c>
      <c r="F13" s="148"/>
      <c r="G13"/>
      <c r="H13"/>
      <c r="I13"/>
      <c r="J13"/>
      <c r="K13" s="148"/>
      <c r="L13" s="148"/>
      <c r="M13" s="148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</row>
    <row r="14" spans="2:220">
      <c r="B14" s="231" t="str">
        <f>+'[1]GDS Summary Table 4'!B13</f>
        <v>Mental Hlth &amp; Intellectual Disability</v>
      </c>
      <c r="C14" s="263">
        <f>+'[1]GDS Summary Table 4'!C13</f>
        <v>37688.231</v>
      </c>
      <c r="D14" s="263">
        <f>+'[1]GDS Summary Table 4'!D13</f>
        <v>37654.158000000003</v>
      </c>
      <c r="E14" s="264">
        <f>+'[1]GDS Summary Table 4'!E13</f>
        <v>-34.072999999996682</v>
      </c>
      <c r="F14" s="148"/>
      <c r="G14"/>
      <c r="H14"/>
      <c r="I14"/>
      <c r="J14"/>
      <c r="K14" s="148"/>
      <c r="L14" s="148"/>
      <c r="M14" s="148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</row>
    <row r="15" spans="2:220">
      <c r="B15" s="231" t="str">
        <f>+'[1]GDS Summary Table 4'!B14</f>
        <v>Cancer &amp; Specialist Services</v>
      </c>
      <c r="C15" s="263">
        <f>+'[1]GDS Summary Table 4'!C14</f>
        <v>27759.739000000001</v>
      </c>
      <c r="D15" s="263">
        <f>+'[1]GDS Summary Table 4'!D14</f>
        <v>29427.864000000001</v>
      </c>
      <c r="E15" s="264">
        <f>+'[1]GDS Summary Table 4'!E14</f>
        <v>1668.125</v>
      </c>
      <c r="F15" s="148"/>
      <c r="G15"/>
      <c r="H15"/>
      <c r="I15"/>
      <c r="J15"/>
      <c r="K15" s="148"/>
      <c r="L15" s="148"/>
      <c r="M15" s="148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</row>
    <row r="16" spans="2:220">
      <c r="B16" s="231" t="str">
        <f>+'[1]GDS Summary Table 4'!B15</f>
        <v>Unscheduled Care</v>
      </c>
      <c r="C16" s="263">
        <f>+'[1]GDS Summary Table 4'!C15</f>
        <v>18724.933000000001</v>
      </c>
      <c r="D16" s="263">
        <f>+'[1]GDS Summary Table 4'!D15</f>
        <v>21643.212</v>
      </c>
      <c r="E16" s="264">
        <f>+'[1]GDS Summary Table 4'!E15</f>
        <v>2918.2789999999986</v>
      </c>
      <c r="F16" s="148"/>
      <c r="G16"/>
      <c r="H16"/>
      <c r="I16"/>
      <c r="J16"/>
      <c r="K16" s="148"/>
      <c r="L16" s="148"/>
      <c r="M16" s="148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</row>
    <row r="17" spans="2:220">
      <c r="B17" s="231" t="str">
        <f>+'[1]GDS Summary Table 4'!B16</f>
        <v>ACCTSS &amp; Surgery</v>
      </c>
      <c r="C17" s="263">
        <f>+'[1]GDS Summary Table 4'!C16</f>
        <v>19231.879000000001</v>
      </c>
      <c r="D17" s="263">
        <f>+'[1]GDS Summary Table 4'!D16</f>
        <v>22206.657999999999</v>
      </c>
      <c r="E17" s="264">
        <f>+'[1]GDS Summary Table 4'!E16</f>
        <v>2974.7789999999986</v>
      </c>
      <c r="F17" s="148"/>
      <c r="G17"/>
      <c r="H17"/>
      <c r="I17"/>
      <c r="J17"/>
      <c r="K17" s="148"/>
      <c r="L17" s="148"/>
      <c r="M17" s="148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</row>
    <row r="18" spans="2:220" ht="15.75" customHeight="1">
      <c r="B18" s="231" t="str">
        <f>+'[1]GDS Summary Table 4'!B17</f>
        <v>Soc Wk &amp; Children's Community Services</v>
      </c>
      <c r="C18" s="263">
        <f>+'[1]GDS Summary Table 4'!C17</f>
        <v>15845.081</v>
      </c>
      <c r="D18" s="263">
        <f>+'[1]GDS Summary Table 4'!D17</f>
        <v>15886.566999999999</v>
      </c>
      <c r="E18" s="264">
        <f>+'[1]GDS Summary Table 4'!E17</f>
        <v>41.485999999998967</v>
      </c>
      <c r="F18" s="148"/>
      <c r="G18"/>
      <c r="H18"/>
      <c r="I18"/>
      <c r="J18"/>
      <c r="K18" s="148"/>
      <c r="L18" s="148"/>
      <c r="M18" s="148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</row>
    <row r="19" spans="2:220">
      <c r="B19" s="231" t="str">
        <f>+'[1]GDS Summary Table 4'!B18</f>
        <v>Nursing &amp; User Experience</v>
      </c>
      <c r="C19" s="263">
        <f>+'[1]GDS Summary Table 4'!C18</f>
        <v>5865.4610000000002</v>
      </c>
      <c r="D19" s="263">
        <f>+'[1]GDS Summary Table 4'!D18</f>
        <v>6820.0410000000002</v>
      </c>
      <c r="E19" s="264">
        <f>+'[1]GDS Summary Table 4'!E18</f>
        <v>954.57999999999993</v>
      </c>
      <c r="F19" s="148"/>
      <c r="G19"/>
      <c r="H19"/>
      <c r="I19"/>
      <c r="J19"/>
      <c r="K19" s="148"/>
      <c r="L19" s="148"/>
      <c r="M19" s="148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</row>
    <row r="20" spans="2:220">
      <c r="B20" s="231" t="str">
        <f>+'[1]GDS Summary Table 4'!B19</f>
        <v>Other G&amp;S including Corporate Directorates</v>
      </c>
      <c r="C20" s="263">
        <f>+'[1]GDS Summary Table 4'!C19</f>
        <v>61382.36533333332</v>
      </c>
      <c r="D20" s="263">
        <f>+'[1]GDS Summary Table 4'!D19</f>
        <v>47502.788</v>
      </c>
      <c r="E20" s="264">
        <f>+'[1]GDS Summary Table 4'!E19</f>
        <v>-13879.57733333332</v>
      </c>
      <c r="F20" s="148"/>
      <c r="G20"/>
      <c r="H20"/>
      <c r="I20"/>
      <c r="J20"/>
      <c r="K20" s="148"/>
      <c r="L20" s="148"/>
      <c r="M20" s="148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</row>
    <row r="21" spans="2:220" ht="16.5" thickBot="1">
      <c r="B21" s="231"/>
      <c r="C21" s="263"/>
      <c r="D21" s="263"/>
      <c r="E21" s="264"/>
      <c r="F21" s="148"/>
      <c r="G21"/>
      <c r="H21"/>
      <c r="I21"/>
      <c r="J21"/>
      <c r="K21" s="148"/>
      <c r="L21" s="148"/>
      <c r="M21" s="148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</row>
    <row r="22" spans="2:220" ht="16.5" hidden="1" thickBot="1">
      <c r="B22" s="231" t="str">
        <f>'[3]GDS Summary Table 4'!B19</f>
        <v>Clinical Negligence</v>
      </c>
      <c r="C22" s="263">
        <f>'[3]GDS Summary Table 4'!C19</f>
        <v>0</v>
      </c>
      <c r="D22" s="263">
        <f>'[3]GDS Summary Table 4'!D19</f>
        <v>0</v>
      </c>
      <c r="E22" s="264">
        <f>'[3]GDS Summary Table 4'!E19</f>
        <v>0</v>
      </c>
      <c r="F22" s="148"/>
      <c r="G22"/>
      <c r="H22"/>
      <c r="I22"/>
      <c r="J22"/>
      <c r="K22" s="148"/>
      <c r="L22" s="148"/>
      <c r="M22" s="148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</row>
    <row r="23" spans="2:220" ht="16.5" thickBot="1">
      <c r="B23" s="302" t="s">
        <v>6</v>
      </c>
      <c r="C23" s="303">
        <f>SUM(C11:C22)</f>
        <v>284431.33333333331</v>
      </c>
      <c r="D23" s="303">
        <f>SUM(D11:D22)</f>
        <v>285824</v>
      </c>
      <c r="E23" s="309">
        <f>SUM(E11:E22)</f>
        <v>1392.6666666666843</v>
      </c>
      <c r="F23" s="149"/>
      <c r="K23" s="149"/>
      <c r="L23" s="149"/>
    </row>
    <row r="24" spans="2:220">
      <c r="D24" s="2"/>
      <c r="E24" s="2"/>
      <c r="F24" s="2"/>
    </row>
    <row r="25" spans="2:220">
      <c r="B25" s="7" t="s">
        <v>83</v>
      </c>
      <c r="E25" s="2"/>
    </row>
    <row r="28" spans="2:220">
      <c r="B28" s="224"/>
    </row>
    <row r="185" spans="3:3">
      <c r="C185" s="2" t="e">
        <v>#REF!</v>
      </c>
    </row>
    <row r="6013" spans="2:2">
      <c r="B6013"/>
    </row>
    <row r="6014" spans="2:2">
      <c r="B6014"/>
    </row>
    <row r="6015" spans="2:2">
      <c r="B6015"/>
    </row>
    <row r="6016" spans="2:2">
      <c r="B6016"/>
    </row>
    <row r="6017" spans="2:2">
      <c r="B6017"/>
    </row>
    <row r="6018" spans="2:2">
      <c r="B6018"/>
    </row>
    <row r="6019" spans="2:2">
      <c r="B6019"/>
    </row>
    <row r="6020" spans="2:2">
      <c r="B6020"/>
    </row>
    <row r="6021" spans="2:2">
      <c r="B6021"/>
    </row>
    <row r="6022" spans="2:2">
      <c r="B6022"/>
    </row>
    <row r="6023" spans="2:2">
      <c r="B6023"/>
    </row>
    <row r="6024" spans="2:2">
      <c r="B6024"/>
    </row>
    <row r="6025" spans="2:2">
      <c r="B6025"/>
    </row>
    <row r="6026" spans="2:2">
      <c r="B6026"/>
    </row>
    <row r="6027" spans="2:2">
      <c r="B6027"/>
    </row>
    <row r="6028" spans="2:2">
      <c r="B6028"/>
    </row>
    <row r="6029" spans="2:2">
      <c r="B6029"/>
    </row>
    <row r="6030" spans="2:2">
      <c r="B6030"/>
    </row>
    <row r="6031" spans="2:2">
      <c r="B6031"/>
    </row>
    <row r="6032" spans="2:2">
      <c r="B6032"/>
    </row>
    <row r="6033" spans="2:2">
      <c r="B6033"/>
    </row>
    <row r="6034" spans="2:2">
      <c r="B6034"/>
    </row>
    <row r="6035" spans="2:2">
      <c r="B6035"/>
    </row>
    <row r="6036" spans="2:2">
      <c r="B6036"/>
    </row>
    <row r="6037" spans="2:2">
      <c r="B6037"/>
    </row>
    <row r="6038" spans="2:2">
      <c r="B6038"/>
    </row>
    <row r="6039" spans="2:2">
      <c r="B6039"/>
    </row>
    <row r="6040" spans="2:2">
      <c r="B6040"/>
    </row>
    <row r="6041" spans="2:2">
      <c r="B6041"/>
    </row>
    <row r="6042" spans="2:2">
      <c r="B6042"/>
    </row>
    <row r="6043" spans="2:2">
      <c r="B6043"/>
    </row>
    <row r="6044" spans="2:2">
      <c r="B6044"/>
    </row>
    <row r="6045" spans="2:2">
      <c r="B6045"/>
    </row>
    <row r="6046" spans="2:2">
      <c r="B6046"/>
    </row>
    <row r="6047" spans="2:2">
      <c r="B6047"/>
    </row>
    <row r="6048" spans="2:2">
      <c r="B6048"/>
    </row>
    <row r="6049" spans="2:2">
      <c r="B6049"/>
    </row>
    <row r="6050" spans="2:2">
      <c r="B6050"/>
    </row>
    <row r="6051" spans="2:2">
      <c r="B6051"/>
    </row>
    <row r="6052" spans="2:2">
      <c r="B6052"/>
    </row>
    <row r="6053" spans="2:2">
      <c r="B6053"/>
    </row>
    <row r="6054" spans="2:2">
      <c r="B6054"/>
    </row>
    <row r="6055" spans="2:2">
      <c r="B6055"/>
    </row>
    <row r="6056" spans="2:2">
      <c r="B6056"/>
    </row>
    <row r="6057" spans="2:2">
      <c r="B6057"/>
    </row>
    <row r="6058" spans="2:2">
      <c r="B6058"/>
    </row>
    <row r="6059" spans="2:2">
      <c r="B6059"/>
    </row>
    <row r="6060" spans="2:2">
      <c r="B6060"/>
    </row>
  </sheetData>
  <phoneticPr fontId="14" type="noConversion"/>
  <pageMargins left="0.21" right="0.21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EC89-DA0D-4B22-9066-EA86DF83F246}">
  <sheetPr transitionEvaluation="1" transitionEntry="1">
    <pageSetUpPr fitToPage="1"/>
  </sheetPr>
  <dimension ref="B2:M105"/>
  <sheetViews>
    <sheetView showGridLines="0" defaultGridColor="0" colorId="22" zoomScale="75" workbookViewId="0">
      <selection activeCell="N63" sqref="N63"/>
    </sheetView>
  </sheetViews>
  <sheetFormatPr defaultRowHeight="12.75"/>
  <cols>
    <col min="1" max="1" width="6.7109375" customWidth="1"/>
    <col min="2" max="2" width="20.28515625" customWidth="1"/>
    <col min="3" max="3" width="24" customWidth="1"/>
    <col min="4" max="4" width="24.28515625" customWidth="1"/>
    <col min="5" max="5" width="52.5703125" customWidth="1"/>
    <col min="6" max="8" width="15.7109375" customWidth="1"/>
    <col min="9" max="9" width="15.7109375" style="278" customWidth="1"/>
  </cols>
  <sheetData>
    <row r="2" spans="2:9" ht="18">
      <c r="B2" s="129"/>
      <c r="C2" s="130"/>
      <c r="D2" s="130"/>
      <c r="E2" s="130"/>
      <c r="F2" s="130"/>
      <c r="G2" s="130"/>
      <c r="H2" s="29"/>
      <c r="I2" s="158"/>
    </row>
    <row r="3" spans="2:9" ht="13.9" customHeight="1" thickBot="1">
      <c r="B3" s="29"/>
      <c r="C3" s="131"/>
      <c r="D3" s="131"/>
      <c r="E3" s="131"/>
      <c r="F3" s="131"/>
      <c r="G3" s="131"/>
      <c r="H3" s="131"/>
      <c r="I3" s="163"/>
    </row>
    <row r="4" spans="2:9" ht="20.100000000000001" customHeight="1" thickBot="1">
      <c r="C4" s="30" t="s">
        <v>57</v>
      </c>
      <c r="D4" s="132" t="str">
        <f>'[3]CapTable 5'!D4</f>
        <v>Belfast</v>
      </c>
      <c r="E4" s="133"/>
      <c r="G4" s="30" t="s">
        <v>58</v>
      </c>
      <c r="H4" s="259">
        <f>'NonPay Table 4'!C7</f>
        <v>45839</v>
      </c>
      <c r="I4" s="163"/>
    </row>
    <row r="5" spans="2:9" ht="16.5" thickBot="1">
      <c r="C5" s="30"/>
      <c r="D5" s="85"/>
      <c r="G5" s="30"/>
      <c r="H5" s="86"/>
      <c r="I5" s="201"/>
    </row>
    <row r="6" spans="2:9" ht="22.15" customHeight="1">
      <c r="B6" s="87" t="s">
        <v>49</v>
      </c>
      <c r="C6" s="88"/>
      <c r="D6" s="89"/>
      <c r="E6" s="90"/>
      <c r="F6" s="91"/>
      <c r="G6" s="92"/>
      <c r="H6" s="93"/>
      <c r="I6" s="265"/>
    </row>
    <row r="7" spans="2:9" ht="22.15" customHeight="1">
      <c r="B7" s="94" t="s">
        <v>50</v>
      </c>
      <c r="C7" s="65"/>
      <c r="D7" s="65"/>
      <c r="E7" s="95"/>
      <c r="F7" s="96"/>
      <c r="G7" s="97"/>
      <c r="H7" s="97"/>
      <c r="I7" s="266"/>
    </row>
    <row r="8" spans="2:9" ht="67.5" customHeight="1">
      <c r="B8" s="98"/>
      <c r="C8" s="203" t="s">
        <v>51</v>
      </c>
      <c r="D8" s="203" t="s">
        <v>52</v>
      </c>
      <c r="E8" s="203" t="s">
        <v>64</v>
      </c>
      <c r="F8" s="202" t="str">
        <f>'[6]CapTable 5'!$F$8</f>
        <v>Actual  Capital Expenditure to date 2025/26</v>
      </c>
      <c r="G8" s="344" t="str">
        <f>'[6]CapTable 5'!$H$8</f>
        <v>Forecast Total Expenditure for 2025/26</v>
      </c>
      <c r="H8" s="202" t="str">
        <f>'[6]CapTable 5'!$I$8</f>
        <v>Notified CRL 2025/26</v>
      </c>
      <c r="I8" s="267" t="s">
        <v>82</v>
      </c>
    </row>
    <row r="9" spans="2:9" ht="16.5" thickBot="1">
      <c r="B9" s="154"/>
      <c r="C9" s="155"/>
      <c r="D9" s="156"/>
      <c r="E9" s="156"/>
      <c r="F9" s="157" t="s">
        <v>10</v>
      </c>
      <c r="G9" s="157" t="s">
        <v>10</v>
      </c>
      <c r="H9" s="157" t="s">
        <v>10</v>
      </c>
      <c r="I9" s="268" t="s">
        <v>10</v>
      </c>
    </row>
    <row r="10" spans="2:9" ht="15">
      <c r="B10" s="361" t="s">
        <v>71</v>
      </c>
      <c r="C10" s="373" t="s">
        <v>72</v>
      </c>
      <c r="D10" s="100" t="str">
        <f>'[1]CapTable 5'!D11</f>
        <v>A0103/601229/01</v>
      </c>
      <c r="E10" s="100" t="str">
        <f>'[1]CapTable 5'!E11</f>
        <v>RVH Maternity New Build</v>
      </c>
      <c r="F10" s="114">
        <f>'[1]CapTable 5'!F11</f>
        <v>0</v>
      </c>
      <c r="G10" s="114">
        <f>'[1]CapTable 5'!H11</f>
        <v>0</v>
      </c>
      <c r="H10" s="114">
        <f>'[1]CapTable 5'!I11</f>
        <v>0</v>
      </c>
      <c r="I10" s="269">
        <f>H10-G10</f>
        <v>0</v>
      </c>
    </row>
    <row r="11" spans="2:9" ht="15">
      <c r="B11" s="362"/>
      <c r="C11" s="373"/>
      <c r="D11" s="100" t="str">
        <f>'[1]CapTable 5'!D12</f>
        <v>A0103/601229/01</v>
      </c>
      <c r="E11" s="100" t="str">
        <f>'[1]CapTable 5'!E12</f>
        <v>RVH - Regional Children's Hospital Enabling and Energy Centre</v>
      </c>
      <c r="F11" s="114">
        <f>'[1]CapTable 5'!F12</f>
        <v>0</v>
      </c>
      <c r="G11" s="114">
        <f>'[1]CapTable 5'!H12</f>
        <v>52196.762000000002</v>
      </c>
      <c r="H11" s="114">
        <f>'[1]CapTable 5'!I12</f>
        <v>52196.762000000002</v>
      </c>
      <c r="I11" s="269">
        <f t="shared" ref="I11:I29" si="0">H11-G11</f>
        <v>0</v>
      </c>
    </row>
    <row r="12" spans="2:9" ht="15">
      <c r="B12" s="362"/>
      <c r="C12" s="99"/>
      <c r="D12" s="100" t="str">
        <f>'[1]CapTable 5'!D13</f>
        <v>A0103/601229/01</v>
      </c>
      <c r="E12" s="100" t="str">
        <f>'[1]CapTable 5'!E13</f>
        <v>RVH - Children's Hospital Site Infrastructure</v>
      </c>
      <c r="F12" s="114">
        <f>'[1]CapTable 5'!F13</f>
        <v>1201.6368200000002</v>
      </c>
      <c r="G12" s="114">
        <f>'[1]CapTable 5'!H13</f>
        <v>0</v>
      </c>
      <c r="H12" s="114">
        <f>'[1]CapTable 5'!I13</f>
        <v>0</v>
      </c>
      <c r="I12" s="269">
        <f t="shared" si="0"/>
        <v>0</v>
      </c>
    </row>
    <row r="13" spans="2:9" ht="15.75">
      <c r="B13" s="101"/>
      <c r="C13" s="99"/>
      <c r="D13" s="100" t="str">
        <f>'[1]CapTable 5'!D14</f>
        <v>A0103/601852/479</v>
      </c>
      <c r="E13" s="100" t="str">
        <f>'[1]CapTable 5'!E14</f>
        <v>RGH Energy Centre Approved</v>
      </c>
      <c r="F13" s="114">
        <f>'[1]CapTable 5'!F14</f>
        <v>0</v>
      </c>
      <c r="G13" s="114">
        <f>'[1]CapTable 5'!H14</f>
        <v>300</v>
      </c>
      <c r="H13" s="114">
        <f>'[1]CapTable 5'!I14</f>
        <v>300</v>
      </c>
      <c r="I13" s="269">
        <f t="shared" si="0"/>
        <v>0</v>
      </c>
    </row>
    <row r="14" spans="2:9" ht="15.75">
      <c r="B14" s="101"/>
      <c r="C14" s="99"/>
      <c r="D14" s="100" t="str">
        <f>'[1]CapTable 5'!D15</f>
        <v>A0803/601371/01</v>
      </c>
      <c r="E14" s="100" t="str">
        <f>'[1]CapTable 5'!E15</f>
        <v>Belfast Trust R&amp;D Commerical Income</v>
      </c>
      <c r="F14" s="114">
        <f>'[1]CapTable 5'!F15</f>
        <v>-2103.4229999999998</v>
      </c>
      <c r="G14" s="114">
        <f>'[1]CapTable 5'!H15</f>
        <v>-5600</v>
      </c>
      <c r="H14" s="114">
        <f>'[1]CapTable 5'!I15</f>
        <v>-5600</v>
      </c>
      <c r="I14" s="269">
        <f t="shared" si="0"/>
        <v>0</v>
      </c>
    </row>
    <row r="15" spans="2:9" ht="15.75">
      <c r="B15" s="101"/>
      <c r="C15" s="99"/>
      <c r="D15" s="100" t="str">
        <f>'[1]CapTable 5'!D16</f>
        <v>A0803/601371/02</v>
      </c>
      <c r="E15" s="100" t="str">
        <f>'[1]CapTable 5'!E16</f>
        <v>Belfast Trust R&amp;D Commerical Income Spend</v>
      </c>
      <c r="F15" s="114">
        <f>'[1]CapTable 5'!F16</f>
        <v>2103.4229999999998</v>
      </c>
      <c r="G15" s="114">
        <f>'[1]CapTable 5'!H16</f>
        <v>5600</v>
      </c>
      <c r="H15" s="114">
        <f>'[1]CapTable 5'!I16</f>
        <v>5600</v>
      </c>
      <c r="I15" s="269">
        <f t="shared" si="0"/>
        <v>0</v>
      </c>
    </row>
    <row r="16" spans="2:9" ht="15.75">
      <c r="B16" s="101"/>
      <c r="C16" s="99"/>
      <c r="D16" s="100" t="str">
        <f>'[1]CapTable 5'!D17</f>
        <v>A0803/601342/08</v>
      </c>
      <c r="E16" s="100" t="str">
        <f>'[1]CapTable 5'!E17</f>
        <v>Research &amp; Development</v>
      </c>
      <c r="F16" s="114">
        <f>'[1]CapTable 5'!F17</f>
        <v>0</v>
      </c>
      <c r="G16" s="114">
        <f>'[1]CapTable 5'!H17</f>
        <v>3039.8809999999999</v>
      </c>
      <c r="H16" s="114">
        <f>'[1]CapTable 5'!I17</f>
        <v>3039.8809999999999</v>
      </c>
      <c r="I16" s="269">
        <f t="shared" si="0"/>
        <v>0</v>
      </c>
    </row>
    <row r="17" spans="2:9" ht="15.75">
      <c r="B17" s="101"/>
      <c r="C17" s="99"/>
      <c r="D17" s="100" t="str">
        <f>'[1]CapTable 5'!D18</f>
        <v>A0103/600852/502</v>
      </c>
      <c r="E17" s="100" t="str">
        <f>'[1]CapTable 5'!E18</f>
        <v>Glenmona Resource Centre</v>
      </c>
      <c r="F17" s="114">
        <f>'[1]CapTable 5'!F18</f>
        <v>0</v>
      </c>
      <c r="G17" s="114">
        <f>'[1]CapTable 5'!H18</f>
        <v>2041.8309999999999</v>
      </c>
      <c r="H17" s="114">
        <f>'[1]CapTable 5'!I18</f>
        <v>2041.8309999999999</v>
      </c>
      <c r="I17" s="269">
        <f t="shared" si="0"/>
        <v>0</v>
      </c>
    </row>
    <row r="18" spans="2:9" ht="15.75">
      <c r="B18" s="101"/>
      <c r="C18" s="99"/>
      <c r="D18" s="100" t="str">
        <f>'[1]CapTable 5'!D19</f>
        <v>A0103/600852</v>
      </c>
      <c r="E18" s="100" t="str">
        <f>'[1]CapTable 5'!E19</f>
        <v>Regional Radio-pharmacy Facility</v>
      </c>
      <c r="F18" s="114">
        <f>'[1]CapTable 5'!F19</f>
        <v>0</v>
      </c>
      <c r="G18" s="114">
        <f>'[1]CapTable 5'!H19</f>
        <v>0</v>
      </c>
      <c r="H18" s="114">
        <f>'[1]CapTable 5'!I19</f>
        <v>0</v>
      </c>
      <c r="I18" s="269">
        <f t="shared" si="0"/>
        <v>0</v>
      </c>
    </row>
    <row r="19" spans="2:9" ht="15.75">
      <c r="B19" s="101"/>
      <c r="C19" s="99"/>
      <c r="D19" s="100" t="str">
        <f>'[1]CapTable 5'!D20</f>
        <v>A0304/601397/05</v>
      </c>
      <c r="E19" s="100" t="str">
        <f>'[1]CapTable 5'!E20</f>
        <v>GP Improvement Scheme Trust Owned - Ballyowen</v>
      </c>
      <c r="F19" s="114">
        <f>'[1]CapTable 5'!F20</f>
        <v>0</v>
      </c>
      <c r="G19" s="114">
        <f>'[1]CapTable 5'!H20</f>
        <v>0</v>
      </c>
      <c r="H19" s="114">
        <f>'[1]CapTable 5'!I20</f>
        <v>0</v>
      </c>
      <c r="I19" s="269">
        <f t="shared" si="0"/>
        <v>0</v>
      </c>
    </row>
    <row r="20" spans="2:9" ht="15.75">
      <c r="B20" s="101"/>
      <c r="C20" s="99"/>
      <c r="D20" s="100" t="str">
        <f>'[1]CapTable 5'!D21</f>
        <v>A0304/601397/22</v>
      </c>
      <c r="E20" s="100" t="str">
        <f>'[1]CapTable 5'!E21</f>
        <v>GP Improvement Scheme Trust Owned - Grove</v>
      </c>
      <c r="F20" s="114">
        <f>'[1]CapTable 5'!F21</f>
        <v>0</v>
      </c>
      <c r="G20" s="114">
        <f>'[1]CapTable 5'!H21</f>
        <v>0</v>
      </c>
      <c r="H20" s="114">
        <f>'[1]CapTable 5'!I21</f>
        <v>0</v>
      </c>
      <c r="I20" s="269">
        <f>H20-G20</f>
        <v>0</v>
      </c>
    </row>
    <row r="21" spans="2:9" ht="15.75">
      <c r="B21" s="101"/>
      <c r="C21" s="99"/>
      <c r="D21" s="100" t="str">
        <f>'[1]CapTable 5'!D22</f>
        <v>A0304/601397/25</v>
      </c>
      <c r="E21" s="100" t="str">
        <f>'[1]CapTable 5'!E22</f>
        <v>GP Improvement Scheme Trust Owned - Finaghy</v>
      </c>
      <c r="F21" s="114">
        <f>'[1]CapTable 5'!F22</f>
        <v>0</v>
      </c>
      <c r="G21" s="114">
        <f>'[1]CapTable 5'!H22</f>
        <v>0</v>
      </c>
      <c r="H21" s="114">
        <f>'[1]CapTable 5'!I22</f>
        <v>0</v>
      </c>
      <c r="I21" s="269">
        <f t="shared" si="0"/>
        <v>0</v>
      </c>
    </row>
    <row r="22" spans="2:9" ht="15.75">
      <c r="B22" s="101"/>
      <c r="C22" s="99"/>
      <c r="D22" s="100" t="str">
        <f>'[1]CapTable 5'!D23</f>
        <v>A0103/600852/527</v>
      </c>
      <c r="E22" s="100" t="str">
        <f>'[1]CapTable 5'!E23</f>
        <v>Regional Mammography</v>
      </c>
      <c r="F22" s="114">
        <f>'[1]CapTable 5'!F23</f>
        <v>0</v>
      </c>
      <c r="G22" s="114">
        <f>'[1]CapTable 5'!H23</f>
        <v>0</v>
      </c>
      <c r="H22" s="114">
        <f>'[1]CapTable 5'!I23</f>
        <v>0</v>
      </c>
      <c r="I22" s="269">
        <f t="shared" si="0"/>
        <v>0</v>
      </c>
    </row>
    <row r="23" spans="2:9" ht="15.75">
      <c r="B23" s="101"/>
      <c r="C23" s="99"/>
      <c r="D23" s="100" t="str">
        <f>'[1]CapTable 5'!D24</f>
        <v>A0103/600871/348</v>
      </c>
      <c r="E23" s="100" t="str">
        <f>'[1]CapTable 5'!E24</f>
        <v>ICT - GenOceanic</v>
      </c>
      <c r="F23" s="114">
        <f>'[1]CapTable 5'!F24</f>
        <v>0</v>
      </c>
      <c r="G23" s="114">
        <f>'[1]CapTable 5'!H24</f>
        <v>0</v>
      </c>
      <c r="H23" s="114">
        <f>'[1]CapTable 5'!I24</f>
        <v>0</v>
      </c>
      <c r="I23" s="269">
        <f t="shared" si="0"/>
        <v>0</v>
      </c>
    </row>
    <row r="24" spans="2:9" ht="15.75">
      <c r="B24" s="101"/>
      <c r="C24" s="99"/>
      <c r="D24" s="100" t="str">
        <f>'[1]CapTable 5'!D25</f>
        <v>A0103/600871/205</v>
      </c>
      <c r="E24" s="100" t="str">
        <f>'[1]CapTable 5'!E25</f>
        <v>ICT - General Capital</v>
      </c>
      <c r="F24" s="114">
        <f>'[1]CapTable 5'!F25</f>
        <v>0</v>
      </c>
      <c r="G24" s="114">
        <f>'[1]CapTable 5'!H25</f>
        <v>660</v>
      </c>
      <c r="H24" s="114">
        <f>'[1]CapTable 5'!I25</f>
        <v>660</v>
      </c>
      <c r="I24" s="269">
        <f t="shared" si="0"/>
        <v>0</v>
      </c>
    </row>
    <row r="25" spans="2:9" ht="15.75">
      <c r="B25" s="101"/>
      <c r="C25" s="99"/>
      <c r="D25" s="100" t="str">
        <f>'[1]CapTable 5'!D26</f>
        <v>A0103/600871/229</v>
      </c>
      <c r="E25" s="100" t="str">
        <f>'[1]CapTable 5'!E26</f>
        <v>ICT -LIMS</v>
      </c>
      <c r="F25" s="114">
        <f>'[1]CapTable 5'!F26</f>
        <v>0</v>
      </c>
      <c r="G25" s="114">
        <f>'[1]CapTable 5'!H26</f>
        <v>0</v>
      </c>
      <c r="H25" s="114">
        <f>'[1]CapTable 5'!I26</f>
        <v>0</v>
      </c>
      <c r="I25" s="269">
        <f t="shared" si="0"/>
        <v>0</v>
      </c>
    </row>
    <row r="26" spans="2:9" ht="15.75">
      <c r="B26" s="101"/>
      <c r="C26" s="342"/>
      <c r="D26" s="100" t="str">
        <f>'[1]CapTable 5'!D27</f>
        <v>A0103/600871/330</v>
      </c>
      <c r="E26" s="100" t="str">
        <f>'[1]CapTable 5'!E27</f>
        <v>ICT NIPACS+</v>
      </c>
      <c r="F26" s="114">
        <f>'[1]CapTable 5'!F27</f>
        <v>23.050750000000001</v>
      </c>
      <c r="G26" s="114">
        <f>'[1]CapTable 5'!H27</f>
        <v>64.242999999999995</v>
      </c>
      <c r="H26" s="114">
        <f>'[1]CapTable 5'!I27</f>
        <v>64.242999999999995</v>
      </c>
      <c r="I26" s="269">
        <f t="shared" si="0"/>
        <v>0</v>
      </c>
    </row>
    <row r="27" spans="2:9" ht="15.75">
      <c r="B27" s="101"/>
      <c r="C27" s="342"/>
      <c r="D27" s="100" t="str">
        <f>'[1]CapTable 5'!D28</f>
        <v>A0103/600871/347</v>
      </c>
      <c r="E27" s="100" t="str">
        <f>'[1]CapTable 5'!E28</f>
        <v>ICT Technical Debt</v>
      </c>
      <c r="F27" s="114">
        <f>'[1]CapTable 5'!F28</f>
        <v>0</v>
      </c>
      <c r="G27" s="114">
        <f>'[1]CapTable 5'!H28</f>
        <v>0</v>
      </c>
      <c r="H27" s="114">
        <f>'[1]CapTable 5'!I28</f>
        <v>0</v>
      </c>
      <c r="I27" s="269">
        <f t="shared" si="0"/>
        <v>0</v>
      </c>
    </row>
    <row r="28" spans="2:9" ht="15.75">
      <c r="B28" s="101"/>
      <c r="C28" s="342"/>
      <c r="D28" s="100" t="str">
        <f>'[1]CapTable 5'!D29</f>
        <v>A0103/600871/211</v>
      </c>
      <c r="E28" s="100" t="str">
        <f>'[1]CapTable 5'!E29</f>
        <v>ICT BLOODPAT</v>
      </c>
      <c r="F28" s="114">
        <f>'[1]CapTable 5'!F29</f>
        <v>123.81041999999999</v>
      </c>
      <c r="G28" s="114">
        <f>'[1]CapTable 5'!H29</f>
        <v>405.99700000000001</v>
      </c>
      <c r="H28" s="114">
        <f>'[1]CapTable 5'!I29</f>
        <v>405.99700000000001</v>
      </c>
      <c r="I28" s="269">
        <f t="shared" si="0"/>
        <v>0</v>
      </c>
    </row>
    <row r="29" spans="2:9" ht="15.75">
      <c r="B29" s="101"/>
      <c r="C29" s="342"/>
      <c r="D29" s="100" t="str">
        <f>'[1]CapTable 5'!D30</f>
        <v>A0103/601651/210</v>
      </c>
      <c r="E29" s="100" t="str">
        <f>'[1]CapTable 5'!E30</f>
        <v>Encompass</v>
      </c>
      <c r="F29" s="114">
        <f>'[1]CapTable 5'!F30</f>
        <v>0</v>
      </c>
      <c r="G29" s="114">
        <f>'[1]CapTable 5'!H30</f>
        <v>0</v>
      </c>
      <c r="H29" s="114">
        <f>'[1]CapTable 5'!I30</f>
        <v>0</v>
      </c>
      <c r="I29" s="269">
        <f t="shared" si="0"/>
        <v>0</v>
      </c>
    </row>
    <row r="30" spans="2:9" ht="15.75">
      <c r="B30" s="101"/>
      <c r="C30" s="342"/>
      <c r="D30" s="100" t="str">
        <f>'[1]CapTable 5'!D31</f>
        <v>A0703/601255/45</v>
      </c>
      <c r="E30" s="100" t="str">
        <f>'[1]CapTable 5'!E31</f>
        <v>ICT Cisco Licences</v>
      </c>
      <c r="F30" s="114">
        <f>'[1]CapTable 5'!F31</f>
        <v>0</v>
      </c>
      <c r="G30" s="114">
        <f>'[1]CapTable 5'!H31</f>
        <v>0</v>
      </c>
      <c r="H30" s="114">
        <f>'[1]CapTable 5'!I31</f>
        <v>0</v>
      </c>
      <c r="I30" s="269">
        <f>H30-G30</f>
        <v>0</v>
      </c>
    </row>
    <row r="31" spans="2:9" ht="15.75">
      <c r="B31" s="101"/>
      <c r="C31" s="342"/>
      <c r="D31" s="100" t="str">
        <f>'[1]CapTable 5'!D32</f>
        <v>A0103/600871/331</v>
      </c>
      <c r="E31" s="100" t="str">
        <f>'[1]CapTable 5'!E32</f>
        <v>MSEA Licences</v>
      </c>
      <c r="F31" s="114">
        <f>'[1]CapTable 5'!F32</f>
        <v>0</v>
      </c>
      <c r="G31" s="114">
        <f>'[1]CapTable 5'!H32</f>
        <v>0</v>
      </c>
      <c r="H31" s="114">
        <f>'[1]CapTable 5'!I32</f>
        <v>0</v>
      </c>
      <c r="I31" s="269">
        <f>H31-G31</f>
        <v>0</v>
      </c>
    </row>
    <row r="32" spans="2:9" ht="15.75">
      <c r="B32" s="101"/>
      <c r="C32" s="342"/>
      <c r="D32" s="100" t="str">
        <f>'[1]CapTable 5'!D33</f>
        <v>A0104/600852/522</v>
      </c>
      <c r="E32" s="100" t="str">
        <f>'[1]CapTable 5'!E33</f>
        <v>Car Parking Hospital parking charges act</v>
      </c>
      <c r="F32" s="114">
        <f>'[1]CapTable 5'!F33</f>
        <v>0</v>
      </c>
      <c r="G32" s="114">
        <f>'[1]CapTable 5'!H33</f>
        <v>0</v>
      </c>
      <c r="H32" s="114">
        <f>'[1]CapTable 5'!I33</f>
        <v>0</v>
      </c>
      <c r="I32" s="269">
        <f>H32-G32</f>
        <v>0</v>
      </c>
    </row>
    <row r="33" spans="2:9" ht="15.75">
      <c r="B33" s="101"/>
      <c r="C33" s="342"/>
      <c r="D33" s="100">
        <f>'[1]CapTable 5'!D34</f>
        <v>0</v>
      </c>
      <c r="E33" s="100">
        <f>'[1]CapTable 5'!E34</f>
        <v>0</v>
      </c>
      <c r="F33" s="114">
        <f>'[1]CapTable 5'!F34</f>
        <v>0</v>
      </c>
      <c r="G33" s="114">
        <f>'[1]CapTable 5'!H34</f>
        <v>0</v>
      </c>
      <c r="H33" s="114">
        <f>'[1]CapTable 5'!I34</f>
        <v>0</v>
      </c>
      <c r="I33" s="269">
        <f>H33-G33</f>
        <v>0</v>
      </c>
    </row>
    <row r="34" spans="2:9" ht="16.5" thickBot="1">
      <c r="B34" s="101"/>
      <c r="C34" s="342"/>
      <c r="D34" s="311"/>
      <c r="E34" s="311"/>
      <c r="F34" s="336"/>
      <c r="G34" s="336"/>
      <c r="H34" s="336"/>
      <c r="I34" s="343"/>
    </row>
    <row r="35" spans="2:9" ht="16.5" thickBot="1">
      <c r="B35" s="258" t="s">
        <v>14</v>
      </c>
      <c r="C35" s="140"/>
      <c r="D35" s="140"/>
      <c r="E35" s="140"/>
      <c r="F35" s="140">
        <f>SUM(F10:F34)</f>
        <v>1348.4979900000003</v>
      </c>
      <c r="G35" s="140">
        <f>SUM(G10:G34)</f>
        <v>58708.714000000007</v>
      </c>
      <c r="H35" s="140">
        <f>SUM(H10:H34)</f>
        <v>58708.714000000007</v>
      </c>
      <c r="I35" s="270">
        <f>SUM(I10:I25)</f>
        <v>0</v>
      </c>
    </row>
    <row r="36" spans="2:9" ht="15">
      <c r="B36" s="361" t="s">
        <v>73</v>
      </c>
      <c r="C36" s="99"/>
      <c r="D36" s="100"/>
      <c r="E36" s="100"/>
      <c r="F36" s="114"/>
      <c r="G36" s="114"/>
      <c r="H36" s="114"/>
      <c r="I36" s="269">
        <f t="shared" ref="I36:I44" si="1">H36-G36</f>
        <v>0</v>
      </c>
    </row>
    <row r="37" spans="2:9" ht="15">
      <c r="B37" s="363"/>
      <c r="C37" s="103"/>
      <c r="D37" s="100" t="str">
        <f>'[1]CapTable 5'!D61</f>
        <v>A105/601037/01</v>
      </c>
      <c r="E37" s="100" t="str">
        <f>'[1]CapTable 5'!E61</f>
        <v>General Capital</v>
      </c>
      <c r="F37" s="114">
        <f>'[1]CapTable 5'!F61</f>
        <v>730.70316000000003</v>
      </c>
      <c r="G37" s="114">
        <f>'[1]CapTable 5'!H61</f>
        <v>15792.989</v>
      </c>
      <c r="H37" s="114">
        <f>'[1]CapTable 5'!I61</f>
        <v>15792.989</v>
      </c>
      <c r="I37" s="269">
        <f t="shared" si="1"/>
        <v>0</v>
      </c>
    </row>
    <row r="38" spans="2:9" ht="15">
      <c r="B38" s="363"/>
      <c r="C38" s="103"/>
      <c r="D38" s="100" t="str">
        <f>'[1]CapTable 5'!D62</f>
        <v>A0103/600852</v>
      </c>
      <c r="E38" s="100" t="str">
        <f>'[1]CapTable 5'!E62</f>
        <v>Imaging Diagnostics</v>
      </c>
      <c r="F38" s="114">
        <f>'[1]CapTable 5'!F62</f>
        <v>0</v>
      </c>
      <c r="G38" s="114">
        <f>'[1]CapTable 5'!H62</f>
        <v>660</v>
      </c>
      <c r="H38" s="114">
        <f>'[1]CapTable 5'!I62</f>
        <v>660</v>
      </c>
      <c r="I38" s="269">
        <f t="shared" si="1"/>
        <v>0</v>
      </c>
    </row>
    <row r="39" spans="2:9" ht="15">
      <c r="B39" s="102"/>
      <c r="C39" s="103"/>
      <c r="D39" s="100" t="str">
        <f>'[1]CapTable 5'!D63</f>
        <v>A103/601037/24</v>
      </c>
      <c r="E39" s="100" t="str">
        <f>'[1]CapTable 5'!E63</f>
        <v>Backlog Maintenance</v>
      </c>
      <c r="F39" s="114">
        <f>'[1]CapTable 5'!F63</f>
        <v>77.120820000000009</v>
      </c>
      <c r="G39" s="114">
        <f>'[1]CapTable 5'!H63</f>
        <v>7250</v>
      </c>
      <c r="H39" s="114">
        <f>'[1]CapTable 5'!I63</f>
        <v>7250</v>
      </c>
      <c r="I39" s="269">
        <f t="shared" si="1"/>
        <v>0</v>
      </c>
    </row>
    <row r="40" spans="2:9" ht="15">
      <c r="B40" s="102"/>
      <c r="C40" s="103"/>
      <c r="D40" s="100" t="str">
        <f>'[1]CapTable 5'!D64</f>
        <v>A103/600852/533</v>
      </c>
      <c r="E40" s="100" t="str">
        <f>'[1]CapTable 5'!E64</f>
        <v>BCH Linacs</v>
      </c>
      <c r="F40" s="114">
        <f>'[1]CapTable 5'!F64</f>
        <v>0</v>
      </c>
      <c r="G40" s="114">
        <f>'[1]CapTable 5'!H64</f>
        <v>0</v>
      </c>
      <c r="H40" s="114">
        <f>'[1]CapTable 5'!I64</f>
        <v>0</v>
      </c>
      <c r="I40" s="269">
        <f t="shared" si="1"/>
        <v>0</v>
      </c>
    </row>
    <row r="41" spans="2:9" ht="15">
      <c r="B41" s="102"/>
      <c r="C41" s="103"/>
      <c r="D41" s="100" t="str">
        <f>'[1]CapTable 5'!D65</f>
        <v>A103/601037/46</v>
      </c>
      <c r="E41" s="100" t="str">
        <f>'[1]CapTable 5'!E65</f>
        <v>MES Inflation</v>
      </c>
      <c r="F41" s="114">
        <f>'[1]CapTable 5'!F65</f>
        <v>0</v>
      </c>
      <c r="G41" s="114">
        <f>'[1]CapTable 5'!H65</f>
        <v>1770.877</v>
      </c>
      <c r="H41" s="114">
        <f>'[1]CapTable 5'!I65</f>
        <v>1770.877</v>
      </c>
      <c r="I41" s="269">
        <f t="shared" si="1"/>
        <v>0</v>
      </c>
    </row>
    <row r="42" spans="2:9" ht="15">
      <c r="B42" s="102"/>
      <c r="C42" s="310"/>
      <c r="D42" s="100" t="str">
        <f>'[1]CapTable 5'!D66</f>
        <v>A0103/601037/06</v>
      </c>
      <c r="E42" s="100" t="str">
        <f>'[1]CapTable 5'!E66</f>
        <v>Invest to save - Energy efficiency</v>
      </c>
      <c r="F42" s="114">
        <f>'[1]CapTable 5'!F66</f>
        <v>0</v>
      </c>
      <c r="G42" s="114">
        <f>'[1]CapTable 5'!H66</f>
        <v>0</v>
      </c>
      <c r="H42" s="114">
        <f>'[1]CapTable 5'!I66</f>
        <v>0</v>
      </c>
      <c r="I42" s="269">
        <f t="shared" si="1"/>
        <v>0</v>
      </c>
    </row>
    <row r="43" spans="2:9" ht="15">
      <c r="B43" s="102"/>
      <c r="C43" s="310"/>
      <c r="D43" s="100" t="str">
        <f>'[1]CapTable 5'!D67</f>
        <v>A0103/600852/509</v>
      </c>
      <c r="E43" s="100" t="str">
        <f>'[1]CapTable 5'!E67</f>
        <v>Elective Care Equipment &amp; Minor Works</v>
      </c>
      <c r="F43" s="114">
        <f>'[1]CapTable 5'!F67</f>
        <v>0</v>
      </c>
      <c r="G43" s="114">
        <f>'[1]CapTable 5'!H67</f>
        <v>0</v>
      </c>
      <c r="H43" s="114">
        <f>'[1]CapTable 5'!I67</f>
        <v>0</v>
      </c>
      <c r="I43" s="269">
        <f t="shared" si="1"/>
        <v>0</v>
      </c>
    </row>
    <row r="44" spans="2:9" ht="15">
      <c r="B44" s="102"/>
      <c r="C44" s="310"/>
      <c r="D44" s="100" t="str">
        <f>'[1]CapTable 5'!D68</f>
        <v>A0103/601620/02</v>
      </c>
      <c r="E44" s="100" t="str">
        <f>'[1]CapTable 5'!E68</f>
        <v>IFRS16</v>
      </c>
      <c r="F44" s="114">
        <f>'[1]CapTable 5'!F68</f>
        <v>0</v>
      </c>
      <c r="G44" s="114">
        <f>'[1]CapTable 5'!H68</f>
        <v>0</v>
      </c>
      <c r="H44" s="114">
        <f>'[1]CapTable 5'!I68</f>
        <v>0</v>
      </c>
      <c r="I44" s="269">
        <f t="shared" si="1"/>
        <v>0</v>
      </c>
    </row>
    <row r="45" spans="2:9" ht="15">
      <c r="B45" s="102"/>
      <c r="C45" s="310"/>
      <c r="D45" s="100" t="str">
        <f>'[1]CapTable 5'!D69</f>
        <v>A0103/601044</v>
      </c>
      <c r="E45" s="100" t="str">
        <f>'[1]CapTable 5'!E69</f>
        <v>Disposals</v>
      </c>
      <c r="F45" s="114">
        <f>'[1]CapTable 5'!F69</f>
        <v>0</v>
      </c>
      <c r="G45" s="114">
        <f>'[1]CapTable 5'!H69</f>
        <v>0</v>
      </c>
      <c r="H45" s="114">
        <f>'[1]CapTable 5'!I69</f>
        <v>0</v>
      </c>
      <c r="I45" s="337">
        <f t="shared" ref="I45:I50" si="2">H45-G45</f>
        <v>0</v>
      </c>
    </row>
    <row r="46" spans="2:9" ht="15">
      <c r="B46" s="102"/>
      <c r="C46" s="310"/>
      <c r="D46" s="100" t="str">
        <f>'[1]CapTable 5'!D70</f>
        <v>A0103/600852/520</v>
      </c>
      <c r="E46" s="100" t="str">
        <f>'[1]CapTable 5'!E70</f>
        <v>Capitalisation costs</v>
      </c>
      <c r="F46" s="114">
        <f>'[1]CapTable 5'!F70</f>
        <v>0</v>
      </c>
      <c r="G46" s="114">
        <f>'[1]CapTable 5'!H70</f>
        <v>0</v>
      </c>
      <c r="H46" s="114">
        <f>'[1]CapTable 5'!I70</f>
        <v>0</v>
      </c>
      <c r="I46" s="337">
        <f t="shared" si="2"/>
        <v>0</v>
      </c>
    </row>
    <row r="47" spans="2:9" ht="15">
      <c r="B47" s="102"/>
      <c r="C47" s="310"/>
      <c r="D47" s="100">
        <f>'[1]CapTable 5'!D71</f>
        <v>0</v>
      </c>
      <c r="E47" s="100">
        <f>'[1]CapTable 5'!E71</f>
        <v>0</v>
      </c>
      <c r="F47" s="114">
        <f>'[1]CapTable 5'!F71</f>
        <v>0</v>
      </c>
      <c r="G47" s="114">
        <f>'[1]CapTable 5'!H71</f>
        <v>0</v>
      </c>
      <c r="H47" s="114">
        <f>'[1]CapTable 5'!I71</f>
        <v>0</v>
      </c>
      <c r="I47" s="337">
        <f t="shared" si="2"/>
        <v>0</v>
      </c>
    </row>
    <row r="48" spans="2:9" ht="15">
      <c r="B48" s="102"/>
      <c r="C48" s="310"/>
      <c r="D48" s="100">
        <f>'[1]CapTable 5'!D72</f>
        <v>0</v>
      </c>
      <c r="E48" s="100">
        <f>'[1]CapTable 5'!E72</f>
        <v>0</v>
      </c>
      <c r="F48" s="114">
        <f>'[1]CapTable 5'!F72</f>
        <v>0</v>
      </c>
      <c r="G48" s="114">
        <f>'[1]CapTable 5'!H72</f>
        <v>0</v>
      </c>
      <c r="H48" s="114">
        <f>'[1]CapTable 5'!I72</f>
        <v>0</v>
      </c>
      <c r="I48" s="337">
        <f t="shared" si="2"/>
        <v>0</v>
      </c>
    </row>
    <row r="49" spans="2:13" ht="15">
      <c r="B49" s="102"/>
      <c r="C49" s="310"/>
      <c r="D49" s="100">
        <f>'[1]CapTable 5'!D73</f>
        <v>0</v>
      </c>
      <c r="E49" s="100">
        <f>'[1]CapTable 5'!E73</f>
        <v>0</v>
      </c>
      <c r="F49" s="114">
        <f>'[1]CapTable 5'!F73</f>
        <v>0</v>
      </c>
      <c r="G49" s="114">
        <f>'[1]CapTable 5'!H73</f>
        <v>0</v>
      </c>
      <c r="H49" s="114">
        <f>'[1]CapTable 5'!I73</f>
        <v>0</v>
      </c>
      <c r="I49" s="337">
        <f t="shared" si="2"/>
        <v>0</v>
      </c>
    </row>
    <row r="50" spans="2:13" ht="15">
      <c r="B50" s="102"/>
      <c r="C50" s="310"/>
      <c r="D50" s="100">
        <f>'[1]CapTable 5'!D74</f>
        <v>0</v>
      </c>
      <c r="E50" s="100">
        <f>'[1]CapTable 5'!E74</f>
        <v>0</v>
      </c>
      <c r="F50" s="114">
        <f>'[1]CapTable 5'!F74</f>
        <v>0</v>
      </c>
      <c r="G50" s="114">
        <f>'[1]CapTable 5'!H74</f>
        <v>0</v>
      </c>
      <c r="H50" s="114">
        <f>'[1]CapTable 5'!I74</f>
        <v>0</v>
      </c>
      <c r="I50" s="337">
        <f t="shared" si="2"/>
        <v>0</v>
      </c>
    </row>
    <row r="51" spans="2:13" ht="15.75" thickBot="1">
      <c r="B51" s="102"/>
      <c r="C51" s="310"/>
      <c r="D51" s="311"/>
      <c r="E51" s="311"/>
      <c r="F51" s="336"/>
      <c r="G51" s="336"/>
      <c r="H51" s="336"/>
      <c r="I51" s="337"/>
    </row>
    <row r="52" spans="2:13" ht="16.5" thickBot="1">
      <c r="B52" s="258" t="s">
        <v>14</v>
      </c>
      <c r="C52" s="140"/>
      <c r="D52" s="140"/>
      <c r="E52" s="140"/>
      <c r="F52" s="272">
        <f>SUM(F36:F51)</f>
        <v>807.82398000000001</v>
      </c>
      <c r="G52" s="272">
        <f>SUM(G36:G51)</f>
        <v>25473.866000000002</v>
      </c>
      <c r="H52" s="272">
        <f>SUM(H36:H51)</f>
        <v>25473.866000000002</v>
      </c>
      <c r="I52" s="271">
        <f>SUM(I36:I51)</f>
        <v>0</v>
      </c>
    </row>
    <row r="53" spans="2:13" ht="16.5" thickBot="1">
      <c r="B53" s="258" t="s">
        <v>8</v>
      </c>
      <c r="C53" s="140"/>
      <c r="D53" s="140"/>
      <c r="E53" s="140"/>
      <c r="F53" s="272">
        <f>F35+F52</f>
        <v>2156.3219700000004</v>
      </c>
      <c r="G53" s="141">
        <f>G35+G52</f>
        <v>84182.580000000016</v>
      </c>
      <c r="H53" s="141">
        <f>H35+H52</f>
        <v>84182.580000000016</v>
      </c>
      <c r="I53" s="141">
        <f>I35+I52</f>
        <v>0</v>
      </c>
    </row>
    <row r="54" spans="2:13" ht="18" customHeight="1" thickBot="1">
      <c r="B54" s="258" t="s">
        <v>15</v>
      </c>
      <c r="C54" s="140"/>
      <c r="D54" s="140"/>
      <c r="E54" s="140"/>
      <c r="F54" s="141"/>
      <c r="G54" s="141"/>
      <c r="H54" s="142"/>
      <c r="I54" s="273">
        <v>0</v>
      </c>
    </row>
    <row r="55" spans="2:13" ht="22.5" customHeight="1">
      <c r="B55" s="23"/>
      <c r="C55" s="33"/>
      <c r="D55" s="33"/>
      <c r="E55" s="24"/>
      <c r="F55" s="34"/>
      <c r="G55" s="34"/>
      <c r="H55" s="34"/>
      <c r="I55" s="274"/>
    </row>
    <row r="56" spans="2:13" ht="13.9" customHeight="1">
      <c r="B56" s="28" t="s">
        <v>59</v>
      </c>
      <c r="C56" s="33"/>
      <c r="D56" s="33"/>
      <c r="E56" s="24"/>
      <c r="F56" s="34"/>
      <c r="G56" s="34"/>
      <c r="H56" s="34"/>
      <c r="I56" s="274"/>
      <c r="J56" s="278"/>
      <c r="K56" s="278"/>
      <c r="L56" s="278"/>
      <c r="M56" s="278"/>
    </row>
    <row r="57" spans="2:13" ht="13.9" customHeight="1">
      <c r="B57" s="28" t="s">
        <v>60</v>
      </c>
      <c r="C57" s="33"/>
      <c r="D57" s="33"/>
      <c r="E57" s="24"/>
      <c r="F57" s="34"/>
      <c r="G57" s="34"/>
      <c r="H57" s="34"/>
      <c r="I57" s="274"/>
    </row>
    <row r="58" spans="2:13" ht="13.9" customHeight="1">
      <c r="B58" s="28" t="s">
        <v>61</v>
      </c>
      <c r="C58" s="33"/>
      <c r="D58" s="33"/>
      <c r="E58" s="24"/>
      <c r="F58" s="34"/>
      <c r="G58" s="34"/>
      <c r="H58" s="34"/>
      <c r="I58" s="274"/>
    </row>
    <row r="59" spans="2:13">
      <c r="B59" s="33"/>
      <c r="C59" s="33"/>
      <c r="D59" s="33"/>
      <c r="E59" s="33"/>
      <c r="F59" s="35"/>
      <c r="G59" s="35"/>
      <c r="H59" s="35"/>
      <c r="I59" s="275"/>
    </row>
    <row r="60" spans="2:13">
      <c r="B60" s="28" t="s">
        <v>62</v>
      </c>
      <c r="C60" s="33"/>
      <c r="D60" s="33"/>
      <c r="E60" s="33"/>
      <c r="F60" s="36"/>
      <c r="G60" s="36"/>
      <c r="H60" s="36"/>
      <c r="I60" s="276"/>
    </row>
    <row r="61" spans="2:13" ht="23.85" customHeight="1">
      <c r="B61" s="33"/>
      <c r="C61" s="33"/>
      <c r="D61" s="33"/>
      <c r="E61" s="33"/>
      <c r="F61" s="36"/>
      <c r="G61" s="36"/>
      <c r="H61" s="36"/>
      <c r="I61" s="276"/>
    </row>
    <row r="62" spans="2:13" ht="9" customHeight="1" thickBot="1">
      <c r="E62" s="29"/>
      <c r="F62" s="31"/>
      <c r="G62" s="31"/>
      <c r="H62" s="31"/>
      <c r="I62" s="277"/>
    </row>
    <row r="63" spans="2:13" ht="18.75" customHeight="1">
      <c r="C63" s="316" t="s">
        <v>74</v>
      </c>
      <c r="D63" s="43"/>
      <c r="E63" s="90"/>
      <c r="F63" s="317" t="s">
        <v>16</v>
      </c>
      <c r="G63" s="318" t="s">
        <v>17</v>
      </c>
    </row>
    <row r="64" spans="2:13" ht="18.75" customHeight="1">
      <c r="C64" s="319" t="s">
        <v>53</v>
      </c>
      <c r="D64" s="45"/>
      <c r="E64" s="320"/>
      <c r="F64" s="321" t="s">
        <v>18</v>
      </c>
      <c r="G64" s="322" t="s">
        <v>81</v>
      </c>
    </row>
    <row r="65" spans="2:9" ht="12.6" customHeight="1">
      <c r="C65" s="323"/>
      <c r="D65" s="95"/>
      <c r="E65" s="324"/>
      <c r="F65" s="325" t="s">
        <v>10</v>
      </c>
      <c r="G65" s="326" t="s">
        <v>10</v>
      </c>
    </row>
    <row r="66" spans="2:9" ht="23.45" customHeight="1">
      <c r="C66" s="364" t="s">
        <v>75</v>
      </c>
      <c r="D66" s="365"/>
      <c r="E66" s="366"/>
      <c r="F66" s="328">
        <f>'[1]CapTable 5'!F87</f>
        <v>50.086449999999999</v>
      </c>
      <c r="G66" s="327">
        <f>'[1]CapTable 5'!G87</f>
        <v>451.54404000000005</v>
      </c>
      <c r="H66" s="41"/>
    </row>
    <row r="67" spans="2:9" ht="23.45" customHeight="1">
      <c r="C67" s="364" t="s">
        <v>76</v>
      </c>
      <c r="D67" s="365"/>
      <c r="E67" s="366"/>
      <c r="F67" s="328">
        <f>'[1]CapTable 5'!F88</f>
        <v>30.228000000000002</v>
      </c>
      <c r="G67" s="327">
        <f>'[1]CapTable 5'!G88</f>
        <v>551.45758999999998</v>
      </c>
    </row>
    <row r="68" spans="2:9" ht="23.45" customHeight="1" thickBot="1">
      <c r="C68" s="367" t="s">
        <v>77</v>
      </c>
      <c r="D68" s="368"/>
      <c r="E68" s="369"/>
      <c r="F68" s="328">
        <f>'[1]CapTable 5'!F89</f>
        <v>0</v>
      </c>
      <c r="G68" s="327">
        <f>'[1]CapTable 5'!G89</f>
        <v>0</v>
      </c>
    </row>
    <row r="69" spans="2:9" ht="23.45" customHeight="1" thickBot="1">
      <c r="C69" s="329" t="s">
        <v>78</v>
      </c>
      <c r="D69" s="330"/>
      <c r="E69" s="331"/>
      <c r="F69" s="332">
        <f>F67-F68</f>
        <v>30.228000000000002</v>
      </c>
      <c r="G69" s="333">
        <f>G67-G68</f>
        <v>551.45758999999998</v>
      </c>
    </row>
    <row r="70" spans="2:9" s="104" customFormat="1" ht="23.45" customHeight="1" thickBot="1">
      <c r="C70" s="370" t="s">
        <v>79</v>
      </c>
      <c r="D70" s="371"/>
      <c r="E70" s="372"/>
      <c r="F70" s="334"/>
      <c r="G70" s="335"/>
      <c r="I70" s="279"/>
    </row>
    <row r="71" spans="2:9">
      <c r="B71" s="37"/>
      <c r="C71" s="37"/>
      <c r="D71" s="37"/>
      <c r="E71" s="37"/>
      <c r="F71" s="37"/>
    </row>
    <row r="72" spans="2:9">
      <c r="B72" s="37"/>
      <c r="C72" s="37"/>
      <c r="D72" s="37"/>
      <c r="E72" s="37"/>
      <c r="F72" s="37"/>
    </row>
    <row r="73" spans="2:9" ht="38.25" customHeight="1">
      <c r="B73" s="360" t="s">
        <v>80</v>
      </c>
      <c r="C73" s="360"/>
      <c r="D73" s="360"/>
      <c r="E73" s="360"/>
      <c r="F73" s="360"/>
      <c r="G73" s="360"/>
      <c r="H73" s="360"/>
      <c r="I73" s="360"/>
    </row>
    <row r="74" spans="2:9">
      <c r="B74" s="37"/>
      <c r="C74" s="37"/>
      <c r="D74" s="37"/>
      <c r="E74" s="37"/>
      <c r="F74" s="37"/>
    </row>
    <row r="75" spans="2:9">
      <c r="B75" s="37" t="s">
        <v>83</v>
      </c>
      <c r="C75" s="37"/>
      <c r="D75" s="37"/>
      <c r="E75" s="37"/>
      <c r="F75" s="37"/>
    </row>
    <row r="76" spans="2:9">
      <c r="B76" s="37"/>
      <c r="C76" s="37"/>
      <c r="D76" s="37"/>
      <c r="E76" s="37"/>
      <c r="F76" s="37"/>
    </row>
    <row r="77" spans="2:9">
      <c r="B77" s="37"/>
      <c r="C77" s="37"/>
      <c r="D77" s="37"/>
      <c r="E77" s="37"/>
      <c r="F77" s="37"/>
    </row>
    <row r="78" spans="2:9">
      <c r="B78" s="37"/>
      <c r="C78" s="37"/>
      <c r="D78" s="37"/>
      <c r="E78" s="37"/>
    </row>
    <row r="79" spans="2:9">
      <c r="B79" s="37"/>
      <c r="C79" s="37"/>
      <c r="D79" s="37"/>
      <c r="E79" s="37"/>
    </row>
    <row r="80" spans="2:9">
      <c r="B80" s="37"/>
      <c r="C80" s="37"/>
      <c r="D80" s="37"/>
      <c r="E80" s="37"/>
    </row>
    <row r="81" spans="2:5">
      <c r="B81" s="37"/>
      <c r="C81" s="37"/>
      <c r="D81" s="37"/>
      <c r="E81" s="37"/>
    </row>
    <row r="82" spans="2:5">
      <c r="B82" s="37"/>
      <c r="C82" s="37"/>
      <c r="D82" s="37"/>
      <c r="E82" s="37"/>
    </row>
    <row r="83" spans="2:5">
      <c r="B83" s="37"/>
      <c r="C83" s="37"/>
      <c r="D83" s="37"/>
      <c r="E83" s="37"/>
    </row>
    <row r="84" spans="2:5">
      <c r="B84" s="37"/>
      <c r="C84" s="37"/>
      <c r="D84" s="37"/>
      <c r="E84" s="37"/>
    </row>
    <row r="85" spans="2:5">
      <c r="B85" s="37"/>
      <c r="C85" s="37"/>
      <c r="D85" s="37"/>
      <c r="E85" s="37"/>
    </row>
    <row r="86" spans="2:5">
      <c r="B86" s="37"/>
      <c r="C86" s="37"/>
      <c r="D86" s="37"/>
      <c r="E86" s="37"/>
    </row>
    <row r="87" spans="2:5">
      <c r="B87" s="37"/>
      <c r="C87" s="37"/>
      <c r="D87" s="37"/>
      <c r="E87" s="37"/>
    </row>
    <row r="88" spans="2:5">
      <c r="B88" s="37"/>
      <c r="C88" s="37"/>
      <c r="D88" s="37"/>
      <c r="E88" s="37"/>
    </row>
    <row r="89" spans="2:5">
      <c r="B89" s="37"/>
      <c r="C89" s="37"/>
      <c r="D89" s="37"/>
      <c r="E89" s="37"/>
    </row>
    <row r="90" spans="2:5">
      <c r="B90" s="37"/>
      <c r="C90" s="37"/>
      <c r="D90" s="37"/>
      <c r="E90" s="37"/>
    </row>
    <row r="91" spans="2:5">
      <c r="B91" s="37"/>
      <c r="C91" s="37"/>
      <c r="D91" s="37"/>
      <c r="E91" s="37"/>
    </row>
    <row r="92" spans="2:5">
      <c r="B92" s="37"/>
      <c r="C92" s="37"/>
      <c r="D92" s="37"/>
      <c r="E92" s="37"/>
    </row>
    <row r="93" spans="2:5">
      <c r="B93" s="37"/>
      <c r="C93" s="37"/>
      <c r="D93" s="37"/>
      <c r="E93" s="37"/>
    </row>
    <row r="94" spans="2:5">
      <c r="B94" s="37"/>
      <c r="C94" s="37"/>
      <c r="D94" s="37"/>
      <c r="E94" s="37"/>
    </row>
    <row r="95" spans="2:5">
      <c r="B95" s="37"/>
      <c r="C95" s="37"/>
      <c r="D95" s="37"/>
      <c r="E95" s="37"/>
    </row>
    <row r="96" spans="2:5">
      <c r="B96" s="37"/>
      <c r="C96" s="37"/>
      <c r="D96" s="37"/>
      <c r="E96" s="37"/>
    </row>
    <row r="97" spans="2:5">
      <c r="B97" s="37"/>
      <c r="C97" s="37"/>
      <c r="D97" s="37"/>
      <c r="E97" s="37"/>
    </row>
    <row r="98" spans="2:5">
      <c r="B98" s="37"/>
      <c r="C98" s="37"/>
      <c r="D98" s="37"/>
      <c r="E98" s="37"/>
    </row>
    <row r="99" spans="2:5">
      <c r="B99" s="37"/>
      <c r="C99" s="37"/>
      <c r="D99" s="37"/>
      <c r="E99" s="37"/>
    </row>
    <row r="100" spans="2:5">
      <c r="B100" s="37"/>
      <c r="C100" s="37"/>
      <c r="D100" s="37"/>
      <c r="E100" s="37"/>
    </row>
    <row r="101" spans="2:5">
      <c r="B101" s="37"/>
      <c r="C101" s="37"/>
      <c r="D101" s="37"/>
      <c r="E101" s="37"/>
    </row>
    <row r="102" spans="2:5">
      <c r="B102" s="37"/>
      <c r="C102" s="37"/>
      <c r="D102" s="37"/>
      <c r="E102" s="37"/>
    </row>
    <row r="103" spans="2:5">
      <c r="B103" s="37"/>
      <c r="C103" s="37"/>
      <c r="D103" s="37"/>
      <c r="E103" s="37"/>
    </row>
    <row r="104" spans="2:5">
      <c r="B104" s="37"/>
      <c r="C104" s="37"/>
      <c r="D104" s="37"/>
      <c r="E104" s="37"/>
    </row>
    <row r="105" spans="2:5">
      <c r="B105" s="37"/>
      <c r="C105" s="37"/>
      <c r="D105" s="37"/>
      <c r="E105" s="37"/>
    </row>
  </sheetData>
  <mergeCells count="8">
    <mergeCell ref="B73:I73"/>
    <mergeCell ref="B10:B12"/>
    <mergeCell ref="B36:B38"/>
    <mergeCell ref="C67:E67"/>
    <mergeCell ref="C68:E68"/>
    <mergeCell ref="C70:E70"/>
    <mergeCell ref="C10:C11"/>
    <mergeCell ref="C66:E66"/>
  </mergeCells>
  <phoneticPr fontId="14" type="noConversion"/>
  <pageMargins left="0.19685039370078741" right="0" top="0.2" bottom="0.2" header="0" footer="0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Net Exp Table 1</vt:lpstr>
      <vt:lpstr>B Sheet Table 2</vt:lpstr>
      <vt:lpstr>Pay Table 3</vt:lpstr>
      <vt:lpstr>NonPay Table 4</vt:lpstr>
      <vt:lpstr>Capital Table 5</vt:lpstr>
      <vt:lpstr>BSHEET</vt:lpstr>
      <vt:lpstr>CAP</vt:lpstr>
      <vt:lpstr>'B Sheet Table 2'!Print_Area</vt:lpstr>
      <vt:lpstr>'Capital Table 5'!Print_Area</vt:lpstr>
      <vt:lpstr>'Net Exp Table 1'!Print_Area</vt:lpstr>
      <vt:lpstr>'NonPay Table 4'!Print_Area</vt:lpstr>
      <vt:lpstr>'Pay Table 3'!Print_Area</vt:lpstr>
    </vt:vector>
  </TitlesOfParts>
  <Company>The Royal Group of Hospitals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Royal Group of Hospitals</dc:creator>
  <cp:lastModifiedBy>Lyttle, Emma</cp:lastModifiedBy>
  <cp:lastPrinted>2025-08-26T14:17:43Z</cp:lastPrinted>
  <dcterms:created xsi:type="dcterms:W3CDTF">1999-09-15T12:47:37Z</dcterms:created>
  <dcterms:modified xsi:type="dcterms:W3CDTF">2026-01-06T14:59:11Z</dcterms:modified>
</cp:coreProperties>
</file>