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64011"/>
  <mc:AlternateContent xmlns:mc="http://schemas.openxmlformats.org/markup-compatibility/2006">
    <mc:Choice Requires="x15">
      <x15ac:absPath xmlns:x15ac="http://schemas.microsoft.com/office/spreadsheetml/2010/11/ac" url="P:\_PUBLIC LIAISON\FOI Responses\2026\37210 Immunoglobulin\Final\"/>
    </mc:Choice>
  </mc:AlternateContent>
  <bookViews>
    <workbookView xWindow="0" yWindow="0" windowWidth="28800" windowHeight="12870"/>
  </bookViews>
  <sheets>
    <sheet name="37210 Response" sheetId="1" r:id="rId1"/>
  </sheets>
  <definedNames>
    <definedName name="_xlnm.Print_Area" localSheetId="0">'37210 Response'!$A$1:$D$36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B27" i="1"/>
  <c r="B26" i="1"/>
  <c r="D21" i="1"/>
  <c r="C21" i="1"/>
  <c r="B21" i="1"/>
  <c r="D19" i="1"/>
  <c r="C19" i="1"/>
  <c r="B19" i="1"/>
  <c r="D18" i="1"/>
  <c r="C18" i="1"/>
  <c r="B18" i="1"/>
  <c r="D17" i="1"/>
  <c r="C17" i="1"/>
  <c r="B17" i="1"/>
  <c r="D16" i="1"/>
  <c r="C16" i="1"/>
  <c r="B16" i="1"/>
  <c r="C9" i="1"/>
  <c r="D6" i="1"/>
  <c r="C6" i="1"/>
  <c r="B6" i="1"/>
</calcChain>
</file>

<file path=xl/sharedStrings.xml><?xml version="1.0" encoding="utf-8"?>
<sst xmlns="http://schemas.openxmlformats.org/spreadsheetml/2006/main" count="36" uniqueCount="32">
  <si>
    <t>Product</t>
  </si>
  <si>
    <r>
      <t xml:space="preserve">Question - amount 'distributed to' BHSCT i.e. </t>
    </r>
    <r>
      <rPr>
        <b/>
        <u/>
        <sz val="11"/>
        <color theme="1"/>
        <rFont val="Arial"/>
        <family val="2"/>
      </rPr>
      <t>bought</t>
    </r>
    <r>
      <rPr>
        <b/>
        <sz val="11"/>
        <color theme="1"/>
        <rFont val="Arial"/>
        <family val="2"/>
      </rPr>
      <t xml:space="preserve"> by BHSCT in grams (g)</t>
    </r>
  </si>
  <si>
    <t>Vigam</t>
  </si>
  <si>
    <t>Flebogamma DIF</t>
  </si>
  <si>
    <t>Gammaplex</t>
  </si>
  <si>
    <t>Gamunex</t>
  </si>
  <si>
    <t>Octagam</t>
  </si>
  <si>
    <t>Gamten</t>
  </si>
  <si>
    <t>Kiovig</t>
  </si>
  <si>
    <t>Intratect</t>
  </si>
  <si>
    <t>Privigen</t>
  </si>
  <si>
    <t>Iqymune</t>
  </si>
  <si>
    <t>Gammanorm</t>
  </si>
  <si>
    <t>Subcuvia</t>
  </si>
  <si>
    <t>Subgam</t>
  </si>
  <si>
    <t>Hizentra</t>
  </si>
  <si>
    <t>Hyqvia</t>
  </si>
  <si>
    <t>Cuvitru</t>
  </si>
  <si>
    <t>Panzyga</t>
  </si>
  <si>
    <t>Xembify</t>
  </si>
  <si>
    <t>Cutaquig</t>
  </si>
  <si>
    <t>Vyvgart (Efgartigimod)</t>
  </si>
  <si>
    <t>No. patients treated January - March 2026</t>
  </si>
  <si>
    <t>Cutaquig 16.5%</t>
  </si>
  <si>
    <t>Gamunex 10%</t>
  </si>
  <si>
    <t>Hizentra 20%</t>
  </si>
  <si>
    <t>&lt;5</t>
  </si>
  <si>
    <t>HyQvia</t>
  </si>
  <si>
    <t>Intratect 10%</t>
  </si>
  <si>
    <t>Kiovig 10%</t>
  </si>
  <si>
    <t>Octagam 10%</t>
  </si>
  <si>
    <t>Privigen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</si>
</sst>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0"/>
  <sheetViews>
    <sheetView showGridLines="0" showRowColHeaders="0" tabSelected="1" zoomScaleNormal="100" workbookViewId="0">
      <selection activeCell="D30" sqref="D30"/>
    </sheetView>
  </sheetViews>
  <sheetFormatPr defaultColWidth="0" defaultRowHeight="15" customHeight="1" zeroHeight="1" x14ac:dyDescent="0.25"/>
  <cols>
    <col min="1" max="1" width="25.85546875" style="13" customWidth="1"/>
    <col min="2" max="4" width="25.85546875" style="2" customWidth="1"/>
    <col min="5" max="6" width="10.28515625" style="2" hidden="1" customWidth="1"/>
    <col min="7" max="7" width="21.7109375" style="2" hidden="1" customWidth="1"/>
    <col min="8" max="8" width="28.5703125" style="2" hidden="1" customWidth="1"/>
    <col min="9" max="11" width="10.28515625" style="2" hidden="1" customWidth="1"/>
    <col min="12" max="12" width="9.28515625" style="2" hidden="1" customWidth="1"/>
    <col min="13" max="16384" width="10.28515625" style="2" hidden="1"/>
  </cols>
  <sheetData>
    <row r="1" spans="1:8" ht="30" customHeight="1" x14ac:dyDescent="0.25">
      <c r="A1" s="1" t="s">
        <v>0</v>
      </c>
      <c r="B1" s="19" t="s">
        <v>1</v>
      </c>
      <c r="C1" s="20"/>
      <c r="D1" s="21"/>
    </row>
    <row r="2" spans="1:8" x14ac:dyDescent="0.25">
      <c r="A2" s="3"/>
      <c r="B2" s="4">
        <v>46023</v>
      </c>
      <c r="C2" s="5">
        <v>46054</v>
      </c>
      <c r="D2" s="6">
        <v>46082</v>
      </c>
    </row>
    <row r="3" spans="1:8" x14ac:dyDescent="0.25">
      <c r="A3" s="3" t="s">
        <v>2</v>
      </c>
      <c r="B3" s="7">
        <v>0</v>
      </c>
      <c r="C3" s="7">
        <v>0</v>
      </c>
      <c r="D3" s="8">
        <v>0</v>
      </c>
    </row>
    <row r="4" spans="1:8" x14ac:dyDescent="0.25">
      <c r="A4" s="3" t="s">
        <v>3</v>
      </c>
      <c r="B4" s="7">
        <v>0</v>
      </c>
      <c r="C4" s="7">
        <v>0</v>
      </c>
      <c r="D4" s="8">
        <v>0</v>
      </c>
    </row>
    <row r="5" spans="1:8" x14ac:dyDescent="0.25">
      <c r="A5" s="3" t="s">
        <v>4</v>
      </c>
      <c r="B5" s="7">
        <v>0</v>
      </c>
      <c r="C5" s="7">
        <v>0</v>
      </c>
      <c r="D5" s="8">
        <v>0</v>
      </c>
    </row>
    <row r="6" spans="1:8" x14ac:dyDescent="0.25">
      <c r="A6" s="3" t="s">
        <v>5</v>
      </c>
      <c r="B6" s="7">
        <f>4000</f>
        <v>4000</v>
      </c>
      <c r="C6" s="7">
        <f>4000+730</f>
        <v>4730</v>
      </c>
      <c r="D6" s="8">
        <f>4000</f>
        <v>4000</v>
      </c>
    </row>
    <row r="7" spans="1:8" x14ac:dyDescent="0.25">
      <c r="A7" s="3" t="s">
        <v>6</v>
      </c>
      <c r="B7" s="7">
        <v>0</v>
      </c>
      <c r="C7" s="7">
        <v>0</v>
      </c>
      <c r="D7" s="8">
        <v>0</v>
      </c>
    </row>
    <row r="8" spans="1:8" x14ac:dyDescent="0.25">
      <c r="A8" s="3" t="s">
        <v>7</v>
      </c>
      <c r="B8" s="7">
        <v>0</v>
      </c>
      <c r="C8" s="7">
        <v>0</v>
      </c>
      <c r="D8" s="8">
        <v>0</v>
      </c>
    </row>
    <row r="9" spans="1:8" x14ac:dyDescent="0.25">
      <c r="A9" s="3" t="s">
        <v>8</v>
      </c>
      <c r="B9" s="7">
        <v>1960</v>
      </c>
      <c r="C9" s="7">
        <f>1952.5+130</f>
        <v>2082.5</v>
      </c>
      <c r="D9" s="8">
        <v>1900</v>
      </c>
    </row>
    <row r="10" spans="1:8" x14ac:dyDescent="0.25">
      <c r="A10" s="3" t="s">
        <v>9</v>
      </c>
      <c r="B10" s="7">
        <v>800</v>
      </c>
      <c r="C10" s="7">
        <v>800</v>
      </c>
      <c r="D10" s="8">
        <v>800</v>
      </c>
    </row>
    <row r="11" spans="1:8" x14ac:dyDescent="0.25">
      <c r="A11" s="3" t="s">
        <v>10</v>
      </c>
      <c r="B11" s="7">
        <v>0</v>
      </c>
      <c r="C11" s="7">
        <v>0</v>
      </c>
      <c r="D11" s="8">
        <v>0</v>
      </c>
    </row>
    <row r="12" spans="1:8" x14ac:dyDescent="0.25">
      <c r="A12" s="3" t="s">
        <v>11</v>
      </c>
      <c r="B12" s="7">
        <v>0</v>
      </c>
      <c r="C12" s="7">
        <v>0</v>
      </c>
      <c r="D12" s="8">
        <v>0</v>
      </c>
    </row>
    <row r="13" spans="1:8" x14ac:dyDescent="0.25">
      <c r="A13" s="3" t="s">
        <v>12</v>
      </c>
      <c r="B13" s="7">
        <v>0</v>
      </c>
      <c r="C13" s="7">
        <v>0</v>
      </c>
      <c r="D13" s="8">
        <v>0</v>
      </c>
      <c r="G13" s="9"/>
      <c r="H13" s="9"/>
    </row>
    <row r="14" spans="1:8" x14ac:dyDescent="0.25">
      <c r="A14" s="3" t="s">
        <v>13</v>
      </c>
      <c r="B14" s="7">
        <v>0</v>
      </c>
      <c r="C14" s="7">
        <v>0</v>
      </c>
      <c r="D14" s="8">
        <v>0</v>
      </c>
    </row>
    <row r="15" spans="1:8" x14ac:dyDescent="0.25">
      <c r="A15" s="3" t="s">
        <v>14</v>
      </c>
      <c r="B15" s="7">
        <v>0</v>
      </c>
      <c r="C15" s="7">
        <v>0</v>
      </c>
      <c r="D15" s="8">
        <v>0</v>
      </c>
    </row>
    <row r="16" spans="1:8" x14ac:dyDescent="0.25">
      <c r="A16" s="3" t="s">
        <v>15</v>
      </c>
      <c r="B16" s="7">
        <f>0</f>
        <v>0</v>
      </c>
      <c r="C16" s="7">
        <f>288+192</f>
        <v>480</v>
      </c>
      <c r="D16" s="8">
        <f>84</f>
        <v>84</v>
      </c>
    </row>
    <row r="17" spans="1:4" x14ac:dyDescent="0.25">
      <c r="A17" s="3" t="s">
        <v>16</v>
      </c>
      <c r="B17" s="7">
        <f>460+700</f>
        <v>1160</v>
      </c>
      <c r="C17" s="7">
        <f>470+1020</f>
        <v>1490</v>
      </c>
      <c r="D17" s="8">
        <f>800+940</f>
        <v>1740</v>
      </c>
    </row>
    <row r="18" spans="1:4" x14ac:dyDescent="0.25">
      <c r="A18" s="3" t="s">
        <v>17</v>
      </c>
      <c r="B18" s="7">
        <f>72+886</f>
        <v>958</v>
      </c>
      <c r="C18" s="7">
        <f>104+648</f>
        <v>752</v>
      </c>
      <c r="D18" s="8">
        <f>90+1726</f>
        <v>1816</v>
      </c>
    </row>
    <row r="19" spans="1:4" ht="14.25" customHeight="1" x14ac:dyDescent="0.25">
      <c r="A19" s="3" t="s">
        <v>18</v>
      </c>
      <c r="B19" s="7">
        <f>2450</f>
        <v>2450</v>
      </c>
      <c r="C19" s="7">
        <f>2500</f>
        <v>2500</v>
      </c>
      <c r="D19" s="8">
        <f>2400+340</f>
        <v>2740</v>
      </c>
    </row>
    <row r="20" spans="1:4" x14ac:dyDescent="0.25">
      <c r="A20" s="3" t="s">
        <v>19</v>
      </c>
      <c r="B20" s="7">
        <v>444</v>
      </c>
      <c r="C20" s="7">
        <v>510</v>
      </c>
      <c r="D20" s="8">
        <v>570</v>
      </c>
    </row>
    <row r="21" spans="1:4" x14ac:dyDescent="0.25">
      <c r="A21" s="3" t="s">
        <v>20</v>
      </c>
      <c r="B21" s="7">
        <f>75+1164+18</f>
        <v>1257</v>
      </c>
      <c r="C21" s="7">
        <f>770+1044</f>
        <v>1814</v>
      </c>
      <c r="D21" s="8">
        <f>188+552</f>
        <v>740</v>
      </c>
    </row>
    <row r="22" spans="1:4" x14ac:dyDescent="0.25">
      <c r="A22" s="3"/>
      <c r="B22" s="7"/>
      <c r="C22" s="7"/>
      <c r="D22" s="8"/>
    </row>
    <row r="23" spans="1:4" ht="15.75" thickBot="1" x14ac:dyDescent="0.3">
      <c r="A23" s="10" t="s">
        <v>21</v>
      </c>
      <c r="B23" s="11">
        <v>0</v>
      </c>
      <c r="C23" s="11">
        <v>0</v>
      </c>
      <c r="D23" s="12">
        <v>0</v>
      </c>
    </row>
    <row r="24" spans="1:4" ht="15.75" thickBot="1" x14ac:dyDescent="0.3"/>
    <row r="25" spans="1:4" ht="30" x14ac:dyDescent="0.25">
      <c r="A25" s="1" t="s">
        <v>0</v>
      </c>
      <c r="B25" s="14" t="s">
        <v>22</v>
      </c>
    </row>
    <row r="26" spans="1:4" ht="14.25" x14ac:dyDescent="0.25">
      <c r="A26" s="15" t="s">
        <v>23</v>
      </c>
      <c r="B26" s="16">
        <f>11+29</f>
        <v>40</v>
      </c>
    </row>
    <row r="27" spans="1:4" ht="14.25" x14ac:dyDescent="0.25">
      <c r="A27" s="15" t="s">
        <v>17</v>
      </c>
      <c r="B27" s="16">
        <f>3+26</f>
        <v>29</v>
      </c>
    </row>
    <row r="28" spans="1:4" ht="14.25" x14ac:dyDescent="0.25">
      <c r="A28" s="15" t="s">
        <v>24</v>
      </c>
      <c r="B28" s="16">
        <f>88+3</f>
        <v>91</v>
      </c>
    </row>
    <row r="29" spans="1:4" ht="14.25" x14ac:dyDescent="0.25">
      <c r="A29" s="15" t="s">
        <v>25</v>
      </c>
      <c r="B29" s="16" t="s">
        <v>26</v>
      </c>
    </row>
    <row r="30" spans="1:4" ht="14.25" x14ac:dyDescent="0.25">
      <c r="A30" s="15" t="s">
        <v>27</v>
      </c>
      <c r="B30" s="16">
        <f>19+18</f>
        <v>37</v>
      </c>
    </row>
    <row r="31" spans="1:4" ht="14.25" x14ac:dyDescent="0.25">
      <c r="A31" s="15" t="s">
        <v>28</v>
      </c>
      <c r="B31" s="16">
        <v>23</v>
      </c>
    </row>
    <row r="32" spans="1:4" ht="14.25" x14ac:dyDescent="0.25">
      <c r="A32" s="15" t="s">
        <v>29</v>
      </c>
      <c r="B32" s="16">
        <v>53</v>
      </c>
    </row>
    <row r="33" spans="1:2" ht="14.25" x14ac:dyDescent="0.25">
      <c r="A33" s="15" t="s">
        <v>30</v>
      </c>
      <c r="B33" s="16">
        <v>19</v>
      </c>
    </row>
    <row r="34" spans="1:2" ht="14.25" x14ac:dyDescent="0.25">
      <c r="A34" s="15" t="s">
        <v>18</v>
      </c>
      <c r="B34" s="16">
        <v>58</v>
      </c>
    </row>
    <row r="35" spans="1:2" ht="14.25" x14ac:dyDescent="0.25">
      <c r="A35" s="15" t="s">
        <v>31</v>
      </c>
      <c r="B35" s="16">
        <v>14</v>
      </c>
    </row>
    <row r="36" spans="1:2" thickBot="1" x14ac:dyDescent="0.3">
      <c r="A36" s="17" t="s">
        <v>19</v>
      </c>
      <c r="B36" s="18">
        <v>14</v>
      </c>
    </row>
    <row r="37" spans="1:2" hidden="1" x14ac:dyDescent="0.25"/>
    <row r="38" spans="1:2" hidden="1" x14ac:dyDescent="0.25"/>
    <row r="39" spans="1:2" hidden="1" x14ac:dyDescent="0.25"/>
    <row r="40" spans="1:2" hidden="1" x14ac:dyDescent="0.25"/>
  </sheetData>
  <mergeCells count="1">
    <mergeCell ref="B1:D1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37210 Response</vt:lpstr>
      <vt:lpstr>'37210 Response'!Print_Area</vt:lpstr>
    </vt:vector>
  </TitlesOfParts>
  <Company>Belfast HSC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McMichael, Norma</dc:creator>
  <cp:lastModifiedBy>McMichael, Norma</cp:lastModifiedBy>
  <dcterms:created xsi:type="dcterms:W3CDTF">2026-06-02T14:44:51Z</dcterms:created>
  <dcterms:modified xsi:type="dcterms:W3CDTF">2026-06-03T15:09:53Z</dcterms:modified>
</cp:coreProperties>
</file>